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ok02030\Desktop\"/>
    </mc:Choice>
  </mc:AlternateContent>
  <xr:revisionPtr revIDLastSave="0" documentId="13_ncr:1_{A532A127-0785-4A76-989F-D6C5027DF813}" xr6:coauthVersionLast="47" xr6:coauthVersionMax="47" xr10:uidLastSave="{00000000-0000-0000-0000-000000000000}"/>
  <bookViews>
    <workbookView xWindow="-120" yWindow="-120" windowWidth="20730" windowHeight="11160" tabRatio="638" xr2:uid="{4F96A7A4-CB80-4F3C-8595-4EE96E3F10E9}"/>
  </bookViews>
  <sheets>
    <sheet name="料金表(基準) " sheetId="8" r:id="rId1"/>
  </sheets>
  <definedNames>
    <definedName name="_xlnm.Print_Area" localSheetId="0">'料金表(基準) '!$A$1:$H$62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8" i="8" l="1"/>
  <c r="S37" i="8"/>
  <c r="R38" i="8"/>
  <c r="R37" i="8"/>
  <c r="Q38" i="8"/>
  <c r="Q37" i="8"/>
  <c r="P38" i="8"/>
  <c r="P37" i="8"/>
  <c r="O38" i="8"/>
  <c r="O37" i="8"/>
  <c r="Q36" i="8" l="1"/>
  <c r="S36" i="8"/>
  <c r="R36" i="8"/>
  <c r="P36" i="8"/>
  <c r="O36" i="8"/>
  <c r="D61" i="8" l="1"/>
  <c r="H61" i="8" s="1"/>
  <c r="D60" i="8"/>
  <c r="D59" i="8"/>
  <c r="D58" i="8"/>
  <c r="D57" i="8"/>
  <c r="H57" i="8" s="1"/>
  <c r="D56" i="8"/>
  <c r="D55" i="8"/>
  <c r="H55" i="8" s="1"/>
  <c r="D54" i="8"/>
  <c r="D53" i="8"/>
  <c r="D52" i="8"/>
  <c r="D46" i="8"/>
  <c r="D45" i="8"/>
  <c r="H45" i="8" s="1"/>
  <c r="D44" i="8"/>
  <c r="H47" i="8" s="1"/>
  <c r="D43" i="8"/>
  <c r="H43" i="8" s="1"/>
  <c r="D42" i="8"/>
  <c r="A10" i="8"/>
  <c r="H8" i="8"/>
  <c r="G8" i="8"/>
  <c r="F8" i="8"/>
  <c r="E8" i="8"/>
  <c r="D8" i="8"/>
  <c r="H7" i="8"/>
  <c r="G7" i="8"/>
  <c r="F7" i="8"/>
  <c r="E7" i="8"/>
  <c r="D7" i="8"/>
  <c r="H6" i="8"/>
  <c r="G6" i="8"/>
  <c r="F6" i="8"/>
  <c r="E6" i="8"/>
  <c r="D6" i="8"/>
  <c r="D47" i="8" l="1"/>
  <c r="F47" i="8"/>
  <c r="F44" i="8"/>
  <c r="H44" i="8"/>
  <c r="H46" i="8"/>
  <c r="F46" i="8"/>
  <c r="H56" i="8"/>
  <c r="F56" i="8"/>
  <c r="H52" i="8"/>
  <c r="F52" i="8"/>
  <c r="H58" i="8"/>
  <c r="F58" i="8"/>
  <c r="H42" i="8"/>
  <c r="F42" i="8"/>
  <c r="H53" i="8"/>
  <c r="F53" i="8"/>
  <c r="H59" i="8"/>
  <c r="F59" i="8"/>
  <c r="H54" i="8"/>
  <c r="F54" i="8"/>
  <c r="H60" i="8"/>
  <c r="F60" i="8"/>
  <c r="F43" i="8"/>
  <c r="F45" i="8"/>
  <c r="F55" i="8"/>
  <c r="F57" i="8"/>
  <c r="F61" i="8"/>
</calcChain>
</file>

<file path=xl/sharedStrings.xml><?xml version="1.0" encoding="utf-8"?>
<sst xmlns="http://schemas.openxmlformats.org/spreadsheetml/2006/main" count="101" uniqueCount="77">
  <si>
    <t>特別養護老人ホームみずほ園　施設利用料金について</t>
    <rPh sb="0" eb="6">
      <t>トクベツヨウゴロウジン</t>
    </rPh>
    <rPh sb="12" eb="13">
      <t>エン</t>
    </rPh>
    <rPh sb="14" eb="16">
      <t>シセツ</t>
    </rPh>
    <rPh sb="16" eb="18">
      <t>リヨウ</t>
    </rPh>
    <rPh sb="18" eb="20">
      <t>リョウキン</t>
    </rPh>
    <phoneticPr fontId="3"/>
  </si>
  <si>
    <t>6級地加算</t>
    <rPh sb="1" eb="5">
      <t>キュウチカサン</t>
    </rPh>
    <phoneticPr fontId="3"/>
  </si>
  <si>
    <t>①サービス利用料金（介護保険対象分）</t>
    <rPh sb="5" eb="7">
      <t>リヨウ</t>
    </rPh>
    <rPh sb="7" eb="9">
      <t>リョウキン</t>
    </rPh>
    <rPh sb="10" eb="14">
      <t>カイゴホケン</t>
    </rPh>
    <rPh sb="14" eb="16">
      <t>タイショウ</t>
    </rPh>
    <rPh sb="16" eb="17">
      <t>ブン</t>
    </rPh>
    <phoneticPr fontId="3"/>
  </si>
  <si>
    <t>処遇改善加算I</t>
    <rPh sb="0" eb="2">
      <t>ショグウ</t>
    </rPh>
    <rPh sb="2" eb="4">
      <t>カイゼン</t>
    </rPh>
    <rPh sb="4" eb="6">
      <t>カサン</t>
    </rPh>
    <phoneticPr fontId="3"/>
  </si>
  <si>
    <t>介護保険負担割合証の負担割合によって1日あたりのサービス利用料金が異なります</t>
    <rPh sb="0" eb="4">
      <t>カイゴホケン</t>
    </rPh>
    <rPh sb="4" eb="6">
      <t>フタン</t>
    </rPh>
    <rPh sb="6" eb="8">
      <t>ワリアイ</t>
    </rPh>
    <rPh sb="8" eb="9">
      <t>ショウ</t>
    </rPh>
    <rPh sb="10" eb="12">
      <t>フタン</t>
    </rPh>
    <rPh sb="12" eb="14">
      <t>ワリアイ</t>
    </rPh>
    <rPh sb="18" eb="20">
      <t>イチニチ</t>
    </rPh>
    <rPh sb="28" eb="30">
      <t>リヨウ</t>
    </rPh>
    <rPh sb="30" eb="32">
      <t>リョウキン</t>
    </rPh>
    <rPh sb="33" eb="34">
      <t>コト</t>
    </rPh>
    <phoneticPr fontId="3"/>
  </si>
  <si>
    <t>特定処遇改善加算I</t>
    <rPh sb="0" eb="2">
      <t>トクテイ</t>
    </rPh>
    <rPh sb="2" eb="4">
      <t>ショグウ</t>
    </rPh>
    <rPh sb="4" eb="6">
      <t>カイゼン</t>
    </rPh>
    <rPh sb="6" eb="8">
      <t>カサン</t>
    </rPh>
    <phoneticPr fontId="3"/>
  </si>
  <si>
    <t>介護保険負担割合</t>
    <rPh sb="0" eb="4">
      <t>カイゴホケン</t>
    </rPh>
    <rPh sb="4" eb="6">
      <t>フタン</t>
    </rPh>
    <rPh sb="6" eb="8">
      <t>ワリアイ</t>
    </rPh>
    <phoneticPr fontId="3"/>
  </si>
  <si>
    <t>要介護１</t>
    <rPh sb="0" eb="3">
      <t>ヨウカイゴ</t>
    </rPh>
    <phoneticPr fontId="3"/>
  </si>
  <si>
    <t>要介護2</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</si>
  <si>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</si>
  <si>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</si>
  <si>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</si>
  <si>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要介護</t>
    <rPh sb="0" eb="3">
      <t>ヨウカイゴ</t>
    </rPh>
    <phoneticPr fontId="3"/>
  </si>
  <si>
    <t>1割</t>
    <rPh sb="1" eb="2">
      <t>ワリ</t>
    </rPh>
    <phoneticPr fontId="3"/>
  </si>
  <si>
    <t>基本点数</t>
    <rPh sb="0" eb="2">
      <t>キホン</t>
    </rPh>
    <rPh sb="2" eb="4">
      <t>テンスウ</t>
    </rPh>
    <phoneticPr fontId="3"/>
  </si>
  <si>
    <t>2割</t>
    <rPh sb="1" eb="2">
      <t>ワリ</t>
    </rPh>
    <phoneticPr fontId="3"/>
  </si>
  <si>
    <t>3割</t>
    <rPh sb="1" eb="2">
      <t>ワリ</t>
    </rPh>
    <phoneticPr fontId="3"/>
  </si>
  <si>
    <t>上の料金には以下の加算が含まれています。</t>
    <rPh sb="0" eb="1">
      <t>ウエ</t>
    </rPh>
    <rPh sb="2" eb="4">
      <t>リョウキン</t>
    </rPh>
    <rPh sb="6" eb="8">
      <t>イカ</t>
    </rPh>
    <rPh sb="9" eb="11">
      <t>カサン</t>
    </rPh>
    <rPh sb="12" eb="13">
      <t>フク</t>
    </rPh>
    <phoneticPr fontId="3"/>
  </si>
  <si>
    <t>常時の加算</t>
    <rPh sb="0" eb="2">
      <t>ジョウジ</t>
    </rPh>
    <rPh sb="3" eb="5">
      <t>カサン</t>
    </rPh>
    <phoneticPr fontId="3"/>
  </si>
  <si>
    <t>点数</t>
    <rPh sb="0" eb="2">
      <t>テンスウ</t>
    </rPh>
    <phoneticPr fontId="3"/>
  </si>
  <si>
    <t>個別機能訓練加算</t>
    <rPh sb="0" eb="2">
      <t>コベツ</t>
    </rPh>
    <rPh sb="2" eb="4">
      <t>キノウ</t>
    </rPh>
    <rPh sb="4" eb="6">
      <t>クンレン</t>
    </rPh>
    <rPh sb="6" eb="8">
      <t>カサン</t>
    </rPh>
    <phoneticPr fontId="3"/>
  </si>
  <si>
    <t>精神科医療養指導加算</t>
    <rPh sb="0" eb="4">
      <t>セイシンカイ</t>
    </rPh>
    <rPh sb="4" eb="6">
      <t>リョウヨウ</t>
    </rPh>
    <rPh sb="6" eb="8">
      <t>シドウ</t>
    </rPh>
    <rPh sb="8" eb="10">
      <t>カサン</t>
    </rPh>
    <phoneticPr fontId="3"/>
  </si>
  <si>
    <t>看護体制加算（Ⅰ）ロ</t>
    <rPh sb="0" eb="2">
      <t>カンゴ</t>
    </rPh>
    <rPh sb="2" eb="4">
      <t>タイセイ</t>
    </rPh>
    <rPh sb="4" eb="6">
      <t>カサン</t>
    </rPh>
    <phoneticPr fontId="3"/>
  </si>
  <si>
    <t>夜勤職員配置加算（Ⅲ）ロ</t>
    <rPh sb="0" eb="2">
      <t>ヤキン</t>
    </rPh>
    <rPh sb="2" eb="4">
      <t>ショクイン</t>
    </rPh>
    <rPh sb="4" eb="6">
      <t>ハイチ</t>
    </rPh>
    <rPh sb="6" eb="8">
      <t>カサン</t>
    </rPh>
    <phoneticPr fontId="3"/>
  </si>
  <si>
    <t>日常生活継続支援加算</t>
    <rPh sb="0" eb="2">
      <t>ニチジョウ</t>
    </rPh>
    <rPh sb="2" eb="4">
      <t>セイカツ</t>
    </rPh>
    <rPh sb="4" eb="6">
      <t>ケイゾク</t>
    </rPh>
    <rPh sb="6" eb="8">
      <t>シエン</t>
    </rPh>
    <rPh sb="8" eb="10">
      <t>カサン</t>
    </rPh>
    <phoneticPr fontId="3"/>
  </si>
  <si>
    <t>その他加算</t>
    <rPh sb="2" eb="3">
      <t>タ</t>
    </rPh>
    <rPh sb="3" eb="5">
      <t>カサン</t>
    </rPh>
    <phoneticPr fontId="3"/>
  </si>
  <si>
    <t>福祉施設初期加算</t>
    <rPh sb="0" eb="2">
      <t>フクシ</t>
    </rPh>
    <rPh sb="2" eb="4">
      <t>シセツ</t>
    </rPh>
    <rPh sb="4" eb="6">
      <t>ショキ</t>
    </rPh>
    <rPh sb="6" eb="8">
      <t>カサン</t>
    </rPh>
    <phoneticPr fontId="3"/>
  </si>
  <si>
    <t>福祉施設外泊時費用</t>
    <rPh sb="0" eb="2">
      <t>フクシ</t>
    </rPh>
    <rPh sb="2" eb="4">
      <t>シセツ</t>
    </rPh>
    <rPh sb="4" eb="6">
      <t>ガイハク</t>
    </rPh>
    <rPh sb="6" eb="7">
      <t>ジ</t>
    </rPh>
    <rPh sb="7" eb="9">
      <t>ヒヨウ</t>
    </rPh>
    <phoneticPr fontId="3"/>
  </si>
  <si>
    <t>福祉施設療養食加算(3食分）</t>
    <rPh sb="0" eb="2">
      <t>フクシ</t>
    </rPh>
    <rPh sb="2" eb="4">
      <t>シセツ</t>
    </rPh>
    <rPh sb="4" eb="6">
      <t>リョウヨウ</t>
    </rPh>
    <rPh sb="6" eb="7">
      <t>ショク</t>
    </rPh>
    <rPh sb="7" eb="9">
      <t>カサン</t>
    </rPh>
    <rPh sb="11" eb="12">
      <t>ショク</t>
    </rPh>
    <rPh sb="12" eb="13">
      <t>ブン</t>
    </rPh>
    <phoneticPr fontId="3"/>
  </si>
  <si>
    <t>②食費及び居住費（介護保険対象外）</t>
    <rPh sb="1" eb="3">
      <t>ショクヒ</t>
    </rPh>
    <rPh sb="3" eb="4">
      <t>オヨ</t>
    </rPh>
    <rPh sb="5" eb="8">
      <t>キョジュウヒ</t>
    </rPh>
    <rPh sb="15" eb="16">
      <t>ガイ</t>
    </rPh>
    <phoneticPr fontId="3"/>
  </si>
  <si>
    <t>福祉施設看取り介護加算１</t>
    <rPh sb="0" eb="2">
      <t>フクシ</t>
    </rPh>
    <rPh sb="2" eb="4">
      <t>シセツ</t>
    </rPh>
    <rPh sb="4" eb="6">
      <t>ミト</t>
    </rPh>
    <rPh sb="7" eb="9">
      <t>カイゴ</t>
    </rPh>
    <rPh sb="9" eb="11">
      <t>カサン</t>
    </rPh>
    <phoneticPr fontId="3"/>
  </si>
  <si>
    <t>負担限度額認定によって1日あたりの食費及び居住費の軽減が行われます。</t>
    <rPh sb="0" eb="2">
      <t>フタン</t>
    </rPh>
    <rPh sb="2" eb="5">
      <t>ゲンドガク</t>
    </rPh>
    <rPh sb="5" eb="7">
      <t>ニンテイ</t>
    </rPh>
    <rPh sb="12" eb="13">
      <t>ニチ</t>
    </rPh>
    <rPh sb="17" eb="19">
      <t>ショクヒ</t>
    </rPh>
    <rPh sb="19" eb="20">
      <t>オヨ</t>
    </rPh>
    <rPh sb="21" eb="24">
      <t>キョジュウヒ</t>
    </rPh>
    <rPh sb="25" eb="27">
      <t>ケイゲン</t>
    </rPh>
    <rPh sb="28" eb="29">
      <t>オコナ</t>
    </rPh>
    <phoneticPr fontId="3"/>
  </si>
  <si>
    <t>福祉施設看取り介護加算2</t>
    <rPh sb="0" eb="2">
      <t>フクシ</t>
    </rPh>
    <rPh sb="2" eb="4">
      <t>シセツ</t>
    </rPh>
    <rPh sb="4" eb="6">
      <t>ミト</t>
    </rPh>
    <rPh sb="7" eb="9">
      <t>カイゴ</t>
    </rPh>
    <rPh sb="9" eb="11">
      <t>カサン</t>
    </rPh>
    <phoneticPr fontId="3"/>
  </si>
  <si>
    <t>負担段階</t>
    <rPh sb="0" eb="2">
      <t>フタン</t>
    </rPh>
    <rPh sb="2" eb="4">
      <t>ダンカイ</t>
    </rPh>
    <phoneticPr fontId="3"/>
  </si>
  <si>
    <t>食費</t>
    <rPh sb="0" eb="2">
      <t>ショクヒ</t>
    </rPh>
    <phoneticPr fontId="3"/>
  </si>
  <si>
    <t>居住費（多床室）</t>
    <rPh sb="0" eb="3">
      <t>キョジュウヒ</t>
    </rPh>
    <rPh sb="4" eb="7">
      <t>タショウシツ</t>
    </rPh>
    <phoneticPr fontId="3"/>
  </si>
  <si>
    <t>居住費（個室）</t>
    <rPh sb="0" eb="3">
      <t>キョジュウヒ</t>
    </rPh>
    <rPh sb="4" eb="6">
      <t>コシツ</t>
    </rPh>
    <phoneticPr fontId="3"/>
  </si>
  <si>
    <t>福祉施設看取り介護加算3</t>
    <rPh sb="0" eb="2">
      <t>フクシ</t>
    </rPh>
    <rPh sb="2" eb="4">
      <t>シセツ</t>
    </rPh>
    <rPh sb="4" eb="6">
      <t>ミト</t>
    </rPh>
    <rPh sb="7" eb="9">
      <t>カイゴ</t>
    </rPh>
    <rPh sb="9" eb="11">
      <t>カサン</t>
    </rPh>
    <phoneticPr fontId="3"/>
  </si>
  <si>
    <t>第1段階</t>
    <rPh sb="0" eb="1">
      <t>ダイ</t>
    </rPh>
    <rPh sb="2" eb="4">
      <t>ダンカイ</t>
    </rPh>
    <phoneticPr fontId="3"/>
  </si>
  <si>
    <t>第2段階</t>
    <rPh sb="0" eb="1">
      <t>ダイ</t>
    </rPh>
    <rPh sb="2" eb="4">
      <t>ダンカイ</t>
    </rPh>
    <phoneticPr fontId="3"/>
  </si>
  <si>
    <t>31日あたりの介護保険自己負担分</t>
    <rPh sb="2" eb="3">
      <t>ニチ</t>
    </rPh>
    <rPh sb="7" eb="11">
      <t>カイゴホケン</t>
    </rPh>
    <rPh sb="11" eb="13">
      <t>ジコ</t>
    </rPh>
    <rPh sb="13" eb="16">
      <t>フタンブン</t>
    </rPh>
    <phoneticPr fontId="3"/>
  </si>
  <si>
    <t>第3段階（1）</t>
    <rPh sb="0" eb="1">
      <t>ダイ</t>
    </rPh>
    <rPh sb="2" eb="4">
      <t>ダンカイ</t>
    </rPh>
    <phoneticPr fontId="3"/>
  </si>
  <si>
    <t>負担割合＼介護度</t>
    <rPh sb="0" eb="2">
      <t>フタン</t>
    </rPh>
    <rPh sb="2" eb="4">
      <t>ワリアイ</t>
    </rPh>
    <rPh sb="5" eb="7">
      <t>カイゴ</t>
    </rPh>
    <rPh sb="7" eb="8">
      <t>ド</t>
    </rPh>
    <phoneticPr fontId="3"/>
  </si>
  <si>
    <t>第3段階（2）</t>
    <rPh sb="0" eb="1">
      <t>ダイ</t>
    </rPh>
    <rPh sb="2" eb="4">
      <t>ダンカイ</t>
    </rPh>
    <phoneticPr fontId="3"/>
  </si>
  <si>
    <t>第4段階</t>
    <rPh sb="0" eb="1">
      <t>ダイ</t>
    </rPh>
    <rPh sb="2" eb="4">
      <t>ダンカイ</t>
    </rPh>
    <phoneticPr fontId="3"/>
  </si>
  <si>
    <t>負担限度額の認定基準は下記の通りとなります。</t>
    <rPh sb="0" eb="2">
      <t>フタン</t>
    </rPh>
    <rPh sb="2" eb="5">
      <t>ゲンドガク</t>
    </rPh>
    <rPh sb="6" eb="8">
      <t>ニンテイ</t>
    </rPh>
    <rPh sb="8" eb="10">
      <t>キジュン</t>
    </rPh>
    <rPh sb="11" eb="13">
      <t>カキ</t>
    </rPh>
    <rPh sb="14" eb="15">
      <t>トオ</t>
    </rPh>
    <phoneticPr fontId="3"/>
  </si>
  <si>
    <t>・生活保護受給者     ・世帯全員が市民税非課税で、老齢福祉年金受給者</t>
    <rPh sb="1" eb="3">
      <t>セイカツ</t>
    </rPh>
    <rPh sb="3" eb="5">
      <t>ホゴ</t>
    </rPh>
    <rPh sb="5" eb="8">
      <t>ジュキュウシャ</t>
    </rPh>
    <rPh sb="14" eb="16">
      <t>セタイ</t>
    </rPh>
    <rPh sb="16" eb="18">
      <t>ゼンイン</t>
    </rPh>
    <rPh sb="19" eb="22">
      <t>シミンゼイ</t>
    </rPh>
    <rPh sb="22" eb="25">
      <t>ヒカゼイ</t>
    </rPh>
    <rPh sb="27" eb="29">
      <t>ロウレイ</t>
    </rPh>
    <rPh sb="29" eb="31">
      <t>フクシ</t>
    </rPh>
    <rPh sb="31" eb="33">
      <t>ネンキン</t>
    </rPh>
    <rPh sb="33" eb="36">
      <t>ジュキュウシャ</t>
    </rPh>
    <phoneticPr fontId="3"/>
  </si>
  <si>
    <t>・世帯全員が市民税非課税の方で、その他の合計取得金額と年金収入額の合計が80万円以下の方</t>
    <rPh sb="1" eb="3">
      <t>セタイ</t>
    </rPh>
    <rPh sb="3" eb="5">
      <t>ゼンイン</t>
    </rPh>
    <rPh sb="6" eb="9">
      <t>シミンゼイ</t>
    </rPh>
    <rPh sb="9" eb="12">
      <t>ヒカゼイ</t>
    </rPh>
    <rPh sb="13" eb="14">
      <t>カタ</t>
    </rPh>
    <rPh sb="18" eb="19">
      <t>ホカ</t>
    </rPh>
    <rPh sb="20" eb="22">
      <t>ゴウケイ</t>
    </rPh>
    <rPh sb="22" eb="24">
      <t>シュトク</t>
    </rPh>
    <rPh sb="24" eb="26">
      <t>キンガク</t>
    </rPh>
    <rPh sb="27" eb="29">
      <t>ネンキン</t>
    </rPh>
    <rPh sb="29" eb="31">
      <t>シュウニュウ</t>
    </rPh>
    <rPh sb="31" eb="32">
      <t>ガク</t>
    </rPh>
    <rPh sb="33" eb="35">
      <t>ゴウケイ</t>
    </rPh>
    <rPh sb="38" eb="39">
      <t>マン</t>
    </rPh>
    <rPh sb="39" eb="40">
      <t>エン</t>
    </rPh>
    <rPh sb="40" eb="42">
      <t>イカ</t>
    </rPh>
    <rPh sb="43" eb="44">
      <t>カタ</t>
    </rPh>
    <phoneticPr fontId="3"/>
  </si>
  <si>
    <t>・世帯全員が市民税非課税の方で、その他の合計取得金額と年金収入額の合計が80万円越え120万円以下の方</t>
    <rPh sb="1" eb="3">
      <t>セタイ</t>
    </rPh>
    <rPh sb="3" eb="5">
      <t>ゼンイン</t>
    </rPh>
    <rPh sb="6" eb="9">
      <t>シミンゼイ</t>
    </rPh>
    <rPh sb="9" eb="12">
      <t>ヒカゼイ</t>
    </rPh>
    <rPh sb="13" eb="14">
      <t>カタ</t>
    </rPh>
    <rPh sb="18" eb="19">
      <t>ホカ</t>
    </rPh>
    <rPh sb="20" eb="22">
      <t>ゴウケイ</t>
    </rPh>
    <rPh sb="22" eb="24">
      <t>シュトク</t>
    </rPh>
    <rPh sb="24" eb="26">
      <t>キンガク</t>
    </rPh>
    <rPh sb="27" eb="29">
      <t>ネンキン</t>
    </rPh>
    <rPh sb="29" eb="31">
      <t>シュウニュウ</t>
    </rPh>
    <rPh sb="31" eb="32">
      <t>ガク</t>
    </rPh>
    <rPh sb="33" eb="35">
      <t>ゴウケイ</t>
    </rPh>
    <rPh sb="38" eb="39">
      <t>マン</t>
    </rPh>
    <rPh sb="39" eb="40">
      <t>エン</t>
    </rPh>
    <rPh sb="40" eb="41">
      <t>ゴ</t>
    </rPh>
    <rPh sb="45" eb="46">
      <t>マン</t>
    </rPh>
    <rPh sb="46" eb="47">
      <t>エン</t>
    </rPh>
    <rPh sb="47" eb="49">
      <t>イカ</t>
    </rPh>
    <rPh sb="50" eb="51">
      <t>カタ</t>
    </rPh>
    <phoneticPr fontId="3"/>
  </si>
  <si>
    <t>・世帯全員が市民税非課税の方で、その他の合計取得金額と年金収入額の合計が120万円を超える方</t>
    <rPh sb="1" eb="3">
      <t>セタイ</t>
    </rPh>
    <rPh sb="3" eb="5">
      <t>ゼンイン</t>
    </rPh>
    <rPh sb="6" eb="9">
      <t>シミンゼイ</t>
    </rPh>
    <rPh sb="9" eb="12">
      <t>ヒカゼイ</t>
    </rPh>
    <rPh sb="13" eb="14">
      <t>カタ</t>
    </rPh>
    <rPh sb="18" eb="19">
      <t>ホカ</t>
    </rPh>
    <rPh sb="20" eb="22">
      <t>ゴウケイ</t>
    </rPh>
    <rPh sb="22" eb="24">
      <t>シュトク</t>
    </rPh>
    <rPh sb="24" eb="26">
      <t>キンガク</t>
    </rPh>
    <rPh sb="27" eb="29">
      <t>ネンキン</t>
    </rPh>
    <rPh sb="29" eb="31">
      <t>シュウニュウ</t>
    </rPh>
    <rPh sb="31" eb="32">
      <t>ガク</t>
    </rPh>
    <rPh sb="33" eb="35">
      <t>ゴウケイ</t>
    </rPh>
    <rPh sb="39" eb="40">
      <t>マン</t>
    </rPh>
    <rPh sb="40" eb="41">
      <t>エン</t>
    </rPh>
    <rPh sb="42" eb="43">
      <t>コ</t>
    </rPh>
    <rPh sb="45" eb="46">
      <t>カタ</t>
    </rPh>
    <phoneticPr fontId="3"/>
  </si>
  <si>
    <t>第1段階～第3段階以外の方（世帯課税）</t>
    <rPh sb="0" eb="1">
      <t>ダイ</t>
    </rPh>
    <rPh sb="2" eb="4">
      <t>ダンカイ</t>
    </rPh>
    <rPh sb="5" eb="6">
      <t>ダイ</t>
    </rPh>
    <rPh sb="7" eb="9">
      <t>ダンカイ</t>
    </rPh>
    <rPh sb="9" eb="11">
      <t>イガイ</t>
    </rPh>
    <rPh sb="12" eb="13">
      <t>カタ</t>
    </rPh>
    <rPh sb="14" eb="16">
      <t>セタイ</t>
    </rPh>
    <rPh sb="16" eb="18">
      <t>カゼイ</t>
    </rPh>
    <phoneticPr fontId="3"/>
  </si>
  <si>
    <t>※申請された被保険者と同一の世帯に属さない配偶者についても市町村民税非課税であり、預貯金等の資産及び負債の合計が</t>
    <rPh sb="1" eb="3">
      <t>シンセイ</t>
    </rPh>
    <rPh sb="6" eb="10">
      <t>ヒホケンシャ</t>
    </rPh>
    <rPh sb="11" eb="13">
      <t>ドウイツ</t>
    </rPh>
    <rPh sb="14" eb="16">
      <t>セタイ</t>
    </rPh>
    <rPh sb="17" eb="18">
      <t>ゾク</t>
    </rPh>
    <rPh sb="21" eb="24">
      <t>ハイグウシャ</t>
    </rPh>
    <phoneticPr fontId="3"/>
  </si>
  <si>
    <t>単身で500～650万円、夫婦合わせて1500～1650万円以下であること。(世帯分離をしている場合や事実婚も含みます)</t>
    <rPh sb="13" eb="15">
      <t>フウフ</t>
    </rPh>
    <rPh sb="15" eb="16">
      <t>ア</t>
    </rPh>
    <rPh sb="28" eb="30">
      <t>マンエン</t>
    </rPh>
    <rPh sb="30" eb="32">
      <t>イカ</t>
    </rPh>
    <phoneticPr fontId="3"/>
  </si>
  <si>
    <t>以上を踏まえた上で、31日あたりの施設利用料金は以下の通りとなります。</t>
    <rPh sb="0" eb="2">
      <t>イジョウ</t>
    </rPh>
    <rPh sb="3" eb="4">
      <t>フ</t>
    </rPh>
    <rPh sb="7" eb="8">
      <t>ウエ</t>
    </rPh>
    <rPh sb="12" eb="13">
      <t>ニチ</t>
    </rPh>
    <rPh sb="17" eb="19">
      <t>シセツ</t>
    </rPh>
    <rPh sb="19" eb="21">
      <t>リヨウ</t>
    </rPh>
    <rPh sb="21" eb="23">
      <t>リョウキン</t>
    </rPh>
    <rPh sb="24" eb="26">
      <t>イカ</t>
    </rPh>
    <rPh sb="27" eb="28">
      <t>トオ</t>
    </rPh>
    <phoneticPr fontId="3"/>
  </si>
  <si>
    <t>負担
割合</t>
    <rPh sb="0" eb="2">
      <t>フタン</t>
    </rPh>
    <rPh sb="3" eb="5">
      <t>ワリアイ</t>
    </rPh>
    <phoneticPr fontId="3"/>
  </si>
  <si>
    <t>介護度</t>
    <rPh sb="0" eb="2">
      <t>カイゴ</t>
    </rPh>
    <rPh sb="2" eb="3">
      <t>ド</t>
    </rPh>
    <phoneticPr fontId="3"/>
  </si>
  <si>
    <t>介護保険　自己負担分</t>
    <rPh sb="0" eb="2">
      <t>カイゴ</t>
    </rPh>
    <rPh sb="2" eb="4">
      <t>ホケン</t>
    </rPh>
    <rPh sb="5" eb="7">
      <t>ジコ</t>
    </rPh>
    <rPh sb="7" eb="10">
      <t>フタンブン</t>
    </rPh>
    <phoneticPr fontId="3"/>
  </si>
  <si>
    <t>多床室</t>
    <rPh sb="0" eb="3">
      <t>タショウシツ</t>
    </rPh>
    <phoneticPr fontId="3"/>
  </si>
  <si>
    <t>個室</t>
    <rPh sb="0" eb="2">
      <t>コシツ</t>
    </rPh>
    <phoneticPr fontId="3"/>
  </si>
  <si>
    <t>食費　及び　居住費</t>
    <rPh sb="0" eb="1">
      <t>ショク</t>
    </rPh>
    <rPh sb="1" eb="2">
      <t>ヒ</t>
    </rPh>
    <rPh sb="3" eb="4">
      <t>オヨ</t>
    </rPh>
    <rPh sb="6" eb="9">
      <t>キョジュウヒ</t>
    </rPh>
    <phoneticPr fontId="3"/>
  </si>
  <si>
    <t>合計</t>
    <rPh sb="0" eb="2">
      <t>ゴウケイ</t>
    </rPh>
    <phoneticPr fontId="3"/>
  </si>
  <si>
    <t>1割負担</t>
    <rPh sb="1" eb="2">
      <t>ワリ</t>
    </rPh>
    <rPh sb="2" eb="4">
      <t>フタン</t>
    </rPh>
    <phoneticPr fontId="3"/>
  </si>
  <si>
    <t>要介護3</t>
    <rPh sb="0" eb="3">
      <t>ヨウカイゴ</t>
    </rPh>
    <phoneticPr fontId="3"/>
  </si>
  <si>
    <t>要介護4</t>
    <rPh sb="0" eb="3">
      <t>ヨウカイゴ</t>
    </rPh>
    <phoneticPr fontId="3"/>
  </si>
  <si>
    <t>要介護5</t>
    <rPh sb="0" eb="3">
      <t>ヨウカイゴ</t>
    </rPh>
    <phoneticPr fontId="3"/>
  </si>
  <si>
    <t>2割負担</t>
    <rPh sb="1" eb="2">
      <t>ワリ</t>
    </rPh>
    <rPh sb="2" eb="4">
      <t>フタン</t>
    </rPh>
    <phoneticPr fontId="3"/>
  </si>
  <si>
    <t>3割負担</t>
    <rPh sb="1" eb="2">
      <t>ワリ</t>
    </rPh>
    <rPh sb="2" eb="4">
      <t>フタン</t>
    </rPh>
    <phoneticPr fontId="3"/>
  </si>
  <si>
    <t>介護職員等ベースアップ等支援加算</t>
    <rPh sb="0" eb="2">
      <t>カイゴ</t>
    </rPh>
    <rPh sb="2" eb="4">
      <t>ショクイン</t>
    </rPh>
    <rPh sb="4" eb="5">
      <t>ナド</t>
    </rPh>
    <rPh sb="11" eb="12">
      <t>ナド</t>
    </rPh>
    <rPh sb="12" eb="14">
      <t>シエン</t>
    </rPh>
    <rPh sb="14" eb="16">
      <t>カサン</t>
    </rPh>
    <phoneticPr fontId="2"/>
  </si>
  <si>
    <t>その他、状況によって下記の料金が必要となります。</t>
    <rPh sb="2" eb="3">
      <t>ホカ</t>
    </rPh>
    <rPh sb="4" eb="6">
      <t>ジョウキョウ</t>
    </rPh>
    <rPh sb="10" eb="12">
      <t>カキ</t>
    </rPh>
    <rPh sb="13" eb="15">
      <t>リョウキン</t>
    </rPh>
    <rPh sb="16" eb="18">
      <t>ヒツヨウ</t>
    </rPh>
    <phoneticPr fontId="3"/>
  </si>
  <si>
    <t>科学的介護支援加算Ⅰ（ひと月）</t>
    <rPh sb="0" eb="3">
      <t>カガクテキ</t>
    </rPh>
    <rPh sb="3" eb="5">
      <t>カイゴ</t>
    </rPh>
    <rPh sb="5" eb="7">
      <t>シエン</t>
    </rPh>
    <rPh sb="7" eb="9">
      <t>カサン</t>
    </rPh>
    <rPh sb="13" eb="14">
      <t>ツキ</t>
    </rPh>
    <phoneticPr fontId="3"/>
  </si>
  <si>
    <t>初期加算（1日/最大30日分）</t>
    <rPh sb="0" eb="2">
      <t>ショキ</t>
    </rPh>
    <rPh sb="2" eb="4">
      <t>カサン</t>
    </rPh>
    <rPh sb="6" eb="7">
      <t>ニチ</t>
    </rPh>
    <rPh sb="8" eb="10">
      <t>サイダイ</t>
    </rPh>
    <rPh sb="12" eb="13">
      <t>ニチ</t>
    </rPh>
    <rPh sb="13" eb="14">
      <t>ブン</t>
    </rPh>
    <phoneticPr fontId="2"/>
  </si>
  <si>
    <t>外泊時加算（1日/最大6日分）</t>
    <rPh sb="0" eb="2">
      <t>ガイハク</t>
    </rPh>
    <rPh sb="2" eb="3">
      <t>ジ</t>
    </rPh>
    <rPh sb="3" eb="5">
      <t>カサン</t>
    </rPh>
    <rPh sb="7" eb="8">
      <t>ニチ</t>
    </rPh>
    <rPh sb="9" eb="11">
      <t>サイダイ</t>
    </rPh>
    <rPh sb="12" eb="13">
      <t>ニチ</t>
    </rPh>
    <rPh sb="13" eb="14">
      <t>ブン</t>
    </rPh>
    <phoneticPr fontId="2"/>
  </si>
  <si>
    <t>(例）負担
限度額
（基準）</t>
    <rPh sb="1" eb="2">
      <t>レイ</t>
    </rPh>
    <rPh sb="3" eb="5">
      <t>フタン</t>
    </rPh>
    <rPh sb="6" eb="8">
      <t>ゲンド</t>
    </rPh>
    <rPh sb="8" eb="9">
      <t>ガク</t>
    </rPh>
    <rPh sb="11" eb="13">
      <t>キジュン</t>
    </rPh>
    <phoneticPr fontId="3"/>
  </si>
  <si>
    <t>協力医療機関連携加算Ⅰ</t>
    <rPh sb="0" eb="2">
      <t>キョウリョク</t>
    </rPh>
    <rPh sb="2" eb="4">
      <t>イリョウ</t>
    </rPh>
    <rPh sb="4" eb="6">
      <t>キカン</t>
    </rPh>
    <rPh sb="6" eb="8">
      <t>レンケイ</t>
    </rPh>
    <rPh sb="8" eb="10">
      <t>カサン</t>
    </rPh>
    <phoneticPr fontId="2"/>
  </si>
  <si>
    <t>生産性向上推進体制加算1</t>
    <rPh sb="0" eb="3">
      <t>セイサンセイ</t>
    </rPh>
    <rPh sb="3" eb="5">
      <t>コウジョウ</t>
    </rPh>
    <rPh sb="5" eb="7">
      <t>スイシン</t>
    </rPh>
    <rPh sb="7" eb="9">
      <t>タイセイ</t>
    </rPh>
    <rPh sb="9" eb="11">
      <t>カサン</t>
    </rPh>
    <phoneticPr fontId="2"/>
  </si>
  <si>
    <t>高齢者施設等感染対策向上加算1</t>
    <rPh sb="0" eb="3">
      <t>コウレイシャ</t>
    </rPh>
    <rPh sb="3" eb="5">
      <t>シセツ</t>
    </rPh>
    <rPh sb="5" eb="6">
      <t>トウ</t>
    </rPh>
    <rPh sb="6" eb="8">
      <t>カンセン</t>
    </rPh>
    <rPh sb="8" eb="10">
      <t>タイサク</t>
    </rPh>
    <rPh sb="10" eb="12">
      <t>コウジョウ</t>
    </rPh>
    <rPh sb="12" eb="14">
      <t>カサン</t>
    </rPh>
    <phoneticPr fontId="2"/>
  </si>
  <si>
    <t>令和6年8月1日現在</t>
    <rPh sb="0" eb="2">
      <t>レイワ</t>
    </rPh>
    <rPh sb="3" eb="4">
      <t>ネン</t>
    </rPh>
    <rPh sb="5" eb="6">
      <t>ガツ</t>
    </rPh>
    <rPh sb="7" eb="8">
      <t>ニチ</t>
    </rPh>
    <rPh sb="8" eb="10">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</si>
</sst>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7" formatCode="&quot;¥&quot;#,##0.00;&quot;¥&quot;\-#,##0.00"/>
    <numFmt numFmtId="176" formatCode="#,##0_);[Red]\(#,##0\)"/>
  </numFmts>
  <fonts count="20" x14ac:knownFonts="1">
    <font>
      <sz val="11"/>
      <name val="ＭＳ Ｐゴシック"/>
      <family val="3"/>
      <charset val="128"/>
    </font>
    <font>
      <sz val="11"/>
      <color theme="1"/>
      <name val="游ゴシック"/>
      <family val="2"/>
      <charset val="128"/>
      <scheme val="minor"/>
    </font>
    <font>
      <sz val="6"/>
      <name val="ＭＳ Ｐゴシック"/>
      <family val="3"/>
      <charset val="128"/>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b/>
      <sz val="20"/>
      <color theme="1"/>
      <name val="ＭＳ Ｐゴシック"/>
      <family val="3"/>
      <charset val="128"/>
    </font>
    <font>
      <sz val="12"/>
      <color theme="1"/>
      <name val="ＭＳ Ｐゴシック"/>
      <family val="3"/>
      <charset val="128"/>
    </font>
    <font>
      <b/>
      <sz val="12"/>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3"/>
      <color theme="1"/>
      <name val="ＭＳ Ｐゴシック"/>
      <family val="3"/>
      <charset val="128"/>
    </font>
    <font>
      <sz val="14"/>
      <color theme="1"/>
      <name val="ＭＳ Ｐゴシック"/>
      <family val="3"/>
      <charset val="128"/>
    </font>
    <font>
      <b/>
      <sz val="13"/>
      <color theme="1"/>
      <name val="ＭＳ Ｐゴシック"/>
      <family val="3"/>
      <charset val="128"/>
    </font>
    <font>
      <b/>
      <sz val="14"/>
      <color theme="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60">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thin">
        <color indexed="64"/>
      </left>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0" fontId="1" fillId="0" borderId="0">
      <alignment vertical="center"/>
    </xf>
    <xf numFmtId="0" fontId="19" fillId="0" borderId="0">
      <alignment vertical="center"/>
    </xf>
    <xf numFmtId="0" fontId="19" fillId="0" borderId="0">
      <alignment vertical="center"/>
    </xf>
  </cellStyleXfs>
  <cellXfs count="182">
    <xf numFmtId="0" fontId="0" fillId="0" borderId="0" xfId="0"/>
    <xf numFmtId="0" fontId="1" fillId="0" borderId="0" xfId="1">
      <alignment vertical="center"/>
    </xf>
    <xf numFmtId="0" fontId="1" fillId="0" borderId="0" xfId="1" applyAlignment="1">
      <alignment vertical="center" shrinkToFit="1"/>
    </xf>
    <xf numFmtId="0" fontId="4" fillId="0" borderId="0" xfId="1" applyFont="1">
      <alignment vertical="center"/>
    </xf>
    <xf numFmtId="0" fontId="4" fillId="0" borderId="1" xfId="1" applyFont="1" applyBorder="1" applyAlignment="1">
      <alignment vertical="center" shrinkToFit="1"/>
    </xf>
    <xf numFmtId="0" fontId="4" fillId="0" borderId="0" xfId="1" applyFont="1" applyAlignment="1">
      <alignment vertical="center" shrinkToFit="1"/>
    </xf>
    <xf numFmtId="0" fontId="5" fillId="0" borderId="0" xfId="1" applyFont="1">
      <alignment vertical="center"/>
    </xf>
    <xf numFmtId="0" fontId="5" fillId="0" borderId="1" xfId="1" applyFont="1" applyBorder="1" applyAlignment="1">
      <alignment vertical="center" shrinkToFit="1"/>
    </xf>
    <xf numFmtId="0" fontId="6" fillId="0" borderId="0" xfId="1" applyFont="1" applyAlignment="1">
      <alignment horizontal="left" vertical="center"/>
    </xf>
    <xf numFmtId="0" fontId="6" fillId="0" borderId="0" xfId="1" applyFont="1" applyAlignment="1">
      <alignment horizontal="left" vertical="center" shrinkToFit="1"/>
    </xf>
    <xf numFmtId="0" fontId="6" fillId="0" borderId="0" xfId="1" applyFont="1">
      <alignment vertical="center"/>
    </xf>
    <xf numFmtId="0" fontId="6" fillId="0" borderId="1" xfId="1" applyFont="1" applyBorder="1" applyAlignment="1">
      <alignment vertical="center" shrinkToFit="1"/>
    </xf>
    <xf numFmtId="0" fontId="6" fillId="0" borderId="0" xfId="1" applyFont="1" applyAlignment="1">
      <alignment vertical="center" shrinkToFit="1"/>
    </xf>
    <xf numFmtId="0" fontId="5" fillId="0" borderId="0" xfId="1" applyFont="1" applyAlignment="1">
      <alignment vertical="center" shrinkToFit="1"/>
    </xf>
    <xf numFmtId="7" fontId="1" fillId="0" borderId="0" xfId="1" applyNumberFormat="1" applyAlignment="1">
      <alignment vertical="center" shrinkToFit="1"/>
    </xf>
    <xf numFmtId="0" fontId="9" fillId="0" borderId="0" xfId="1" applyFont="1">
      <alignment vertical="center"/>
    </xf>
    <xf numFmtId="0" fontId="10" fillId="0" borderId="0" xfId="1" applyFont="1">
      <alignment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5" fontId="9" fillId="0" borderId="11" xfId="1" applyNumberFormat="1" applyFont="1" applyBorder="1" applyAlignment="1">
      <alignment horizontal="center" vertical="center"/>
    </xf>
    <xf numFmtId="5" fontId="9" fillId="0" borderId="12" xfId="1" applyNumberFormat="1" applyFont="1" applyBorder="1" applyAlignment="1">
      <alignment horizontal="center" vertical="center"/>
    </xf>
    <xf numFmtId="5" fontId="9" fillId="0" borderId="13" xfId="1" applyNumberFormat="1" applyFont="1" applyBorder="1" applyAlignment="1">
      <alignment horizontal="center" vertical="center"/>
    </xf>
    <xf numFmtId="5" fontId="9" fillId="0" borderId="18" xfId="1" applyNumberFormat="1" applyFont="1" applyBorder="1" applyAlignment="1">
      <alignment horizontal="center" vertical="center"/>
    </xf>
    <xf numFmtId="5" fontId="9" fillId="0" borderId="19" xfId="1" applyNumberFormat="1" applyFont="1" applyBorder="1" applyAlignment="1">
      <alignment horizontal="center" vertical="center"/>
    </xf>
    <xf numFmtId="5" fontId="9" fillId="0" borderId="21" xfId="1" applyNumberFormat="1" applyFont="1" applyBorder="1" applyAlignment="1">
      <alignment horizontal="center" vertical="center"/>
    </xf>
    <xf numFmtId="0" fontId="9" fillId="0" borderId="0" xfId="1" applyFont="1" applyAlignment="1">
      <alignment horizontal="center" vertical="center" shrinkToFit="1"/>
    </xf>
    <xf numFmtId="5" fontId="9" fillId="0" borderId="0" xfId="1" applyNumberFormat="1" applyFont="1" applyAlignment="1">
      <alignment horizontal="center" vertical="center" shrinkToFit="1"/>
    </xf>
    <xf numFmtId="0" fontId="9" fillId="0" borderId="0" xfId="1" applyFont="1" applyAlignment="1">
      <alignment horizontal="left" vertical="top"/>
    </xf>
    <xf numFmtId="0" fontId="10" fillId="0" borderId="0" xfId="1" applyFont="1" applyAlignment="1">
      <alignment horizontal="left" vertical="center"/>
    </xf>
    <xf numFmtId="0" fontId="12" fillId="0" borderId="0" xfId="1" applyFont="1">
      <alignment vertical="center"/>
    </xf>
    <xf numFmtId="0" fontId="11" fillId="2" borderId="0" xfId="1" applyFont="1" applyFill="1">
      <alignment vertical="center"/>
    </xf>
    <xf numFmtId="0" fontId="9" fillId="0" borderId="29" xfId="1" applyFont="1" applyBorder="1" applyAlignment="1">
      <alignment horizontal="center" vertical="center"/>
    </xf>
    <xf numFmtId="176" fontId="15" fillId="0" borderId="23" xfId="1" applyNumberFormat="1" applyFont="1" applyBorder="1" applyAlignment="1">
      <alignment horizontal="right" vertical="center"/>
    </xf>
    <xf numFmtId="176" fontId="17" fillId="3" borderId="50" xfId="1" applyNumberFormat="1" applyFont="1" applyFill="1" applyBorder="1" applyAlignment="1">
      <alignment horizontal="right" vertical="center"/>
    </xf>
    <xf numFmtId="0" fontId="9" fillId="0" borderId="52" xfId="1" applyFont="1" applyBorder="1" applyAlignment="1">
      <alignment horizontal="center" vertical="center"/>
    </xf>
    <xf numFmtId="176" fontId="15" fillId="0" borderId="20" xfId="1" applyNumberFormat="1" applyFont="1" applyBorder="1" applyAlignment="1">
      <alignment horizontal="right" vertical="center"/>
    </xf>
    <xf numFmtId="176" fontId="17" fillId="3" borderId="17" xfId="1" applyNumberFormat="1" applyFont="1" applyFill="1" applyBorder="1" applyAlignment="1">
      <alignment horizontal="right" vertical="center"/>
    </xf>
    <xf numFmtId="0" fontId="9" fillId="0" borderId="30" xfId="1" applyFont="1" applyBorder="1" applyAlignment="1">
      <alignment horizontal="center" vertical="center"/>
    </xf>
    <xf numFmtId="176" fontId="15" fillId="0" borderId="55" xfId="1" applyNumberFormat="1" applyFont="1" applyBorder="1" applyAlignment="1">
      <alignment horizontal="right" vertical="center"/>
    </xf>
    <xf numFmtId="176" fontId="17" fillId="3" borderId="56" xfId="1" applyNumberFormat="1" applyFont="1" applyFill="1" applyBorder="1" applyAlignment="1">
      <alignment horizontal="right" vertical="center"/>
    </xf>
    <xf numFmtId="176" fontId="17" fillId="3" borderId="21" xfId="1" applyNumberFormat="1" applyFont="1" applyFill="1" applyBorder="1" applyAlignment="1">
      <alignment horizontal="right" vertical="center"/>
    </xf>
    <xf numFmtId="176" fontId="17" fillId="3" borderId="13" xfId="1" applyNumberFormat="1" applyFont="1" applyFill="1" applyBorder="1" applyAlignment="1">
      <alignment horizontal="right" vertical="center"/>
    </xf>
    <xf numFmtId="5" fontId="9" fillId="0" borderId="58" xfId="1" applyNumberFormat="1" applyFont="1" applyBorder="1" applyAlignment="1">
      <alignment horizontal="center" vertical="center"/>
    </xf>
    <xf numFmtId="5" fontId="9" fillId="0" borderId="1" xfId="1" applyNumberFormat="1" applyFont="1" applyBorder="1" applyAlignment="1">
      <alignment horizontal="center" vertical="center"/>
    </xf>
    <xf numFmtId="5" fontId="9" fillId="0" borderId="50" xfId="1" applyNumberFormat="1" applyFont="1" applyBorder="1" applyAlignment="1">
      <alignment horizontal="center" vertical="center"/>
    </xf>
    <xf numFmtId="5" fontId="4" fillId="0" borderId="1" xfId="1" applyNumberFormat="1" applyFont="1" applyBorder="1" applyAlignment="1">
      <alignment vertical="center" shrinkToFit="1"/>
    </xf>
    <xf numFmtId="0" fontId="9" fillId="0" borderId="2" xfId="1" applyFont="1" applyBorder="1" applyAlignment="1">
      <alignment horizontal="left" vertical="center"/>
    </xf>
    <xf numFmtId="0" fontId="9" fillId="0" borderId="0" xfId="1" applyFont="1" applyAlignment="1">
      <alignment horizontal="left" vertical="center"/>
    </xf>
    <xf numFmtId="0" fontId="9" fillId="0" borderId="14" xfId="1" applyFont="1" applyBorder="1" applyAlignment="1">
      <alignment horizontal="center" vertical="center"/>
    </xf>
    <xf numFmtId="0" fontId="9" fillId="0" borderId="15" xfId="1" applyFont="1" applyBorder="1" applyAlignment="1">
      <alignment horizontal="center" vertical="center"/>
    </xf>
    <xf numFmtId="0" fontId="9" fillId="0" borderId="18" xfId="1" applyFont="1" applyBorder="1" applyAlignment="1">
      <alignment horizontal="center" vertical="center"/>
    </xf>
    <xf numFmtId="0" fontId="9" fillId="0" borderId="19" xfId="1" applyFont="1" applyBorder="1" applyAlignment="1">
      <alignment horizontal="center" vertical="center"/>
    </xf>
    <xf numFmtId="0" fontId="9" fillId="0" borderId="20" xfId="1" applyFont="1" applyBorder="1" applyAlignment="1">
      <alignment horizontal="center" vertical="center"/>
    </xf>
    <xf numFmtId="0" fontId="11" fillId="0" borderId="22" xfId="1" applyFont="1" applyBorder="1" applyAlignment="1">
      <alignment horizontal="left" vertical="center"/>
    </xf>
    <xf numFmtId="0" fontId="11" fillId="0" borderId="15" xfId="1" applyFont="1" applyBorder="1" applyAlignment="1">
      <alignment horizontal="center" vertical="center" wrapText="1" shrinkToFit="1"/>
    </xf>
    <xf numFmtId="0" fontId="11" fillId="0" borderId="22" xfId="1" applyFont="1" applyBorder="1" applyAlignment="1">
      <alignment horizontal="center" vertical="center" wrapText="1" shrinkToFit="1"/>
    </xf>
    <xf numFmtId="0" fontId="8" fillId="0" borderId="0" xfId="1" applyFont="1" applyAlignment="1">
      <alignment horizontal="center" vertical="center"/>
    </xf>
    <xf numFmtId="0" fontId="9" fillId="0" borderId="0" xfId="1" applyFont="1" applyAlignment="1">
      <alignment horizontal="right" vertical="center"/>
    </xf>
    <xf numFmtId="0" fontId="10" fillId="0" borderId="2" xfId="1" applyFont="1" applyBorder="1" applyAlignment="1">
      <alignment horizontal="left" vertical="center"/>
    </xf>
    <xf numFmtId="0" fontId="9" fillId="0" borderId="3" xfId="1" applyFont="1" applyBorder="1" applyAlignment="1">
      <alignment horizontal="center" vertical="center" shrinkToFit="1"/>
    </xf>
    <xf numFmtId="0" fontId="9" fillId="0" borderId="4" xfId="1" applyFont="1" applyBorder="1" applyAlignment="1">
      <alignment horizontal="center" vertical="center" shrinkToFit="1"/>
    </xf>
    <xf numFmtId="0" fontId="9" fillId="0" borderId="5" xfId="1" applyFont="1" applyBorder="1" applyAlignment="1">
      <alignment horizontal="center" vertical="center" shrinkToFit="1"/>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47" xfId="1" applyFont="1" applyBorder="1" applyAlignment="1">
      <alignment horizontal="center" vertical="center" shrinkToFit="1"/>
    </xf>
    <xf numFmtId="0" fontId="9" fillId="0" borderId="2" xfId="1" applyFont="1" applyBorder="1" applyAlignment="1">
      <alignment horizontal="center" vertical="center" shrinkToFit="1"/>
    </xf>
    <xf numFmtId="5" fontId="9" fillId="0" borderId="26" xfId="1" applyNumberFormat="1" applyFont="1" applyBorder="1" applyAlignment="1">
      <alignment horizontal="center" vertical="center" shrinkToFit="1"/>
    </xf>
    <xf numFmtId="5" fontId="9" fillId="0" borderId="52" xfId="1" applyNumberFormat="1" applyFont="1" applyBorder="1" applyAlignment="1">
      <alignment horizontal="center" vertical="center" shrinkToFit="1"/>
    </xf>
    <xf numFmtId="5" fontId="9" fillId="0" borderId="20" xfId="1" applyNumberFormat="1" applyFont="1" applyBorder="1" applyAlignment="1">
      <alignment horizontal="center" vertical="center" shrinkToFit="1"/>
    </xf>
    <xf numFmtId="5" fontId="9" fillId="0" borderId="33" xfId="1" applyNumberFormat="1" applyFont="1" applyBorder="1" applyAlignment="1">
      <alignment horizontal="center" vertical="center" shrinkToFit="1"/>
    </xf>
    <xf numFmtId="0" fontId="9" fillId="0" borderId="35" xfId="1" applyFont="1" applyBorder="1" applyAlignment="1">
      <alignment horizontal="center" vertical="center" shrinkToFit="1"/>
    </xf>
    <xf numFmtId="0" fontId="9" fillId="0" borderId="34" xfId="1" applyFont="1" applyBorder="1" applyAlignment="1">
      <alignment horizontal="center" vertical="center" shrinkToFit="1"/>
    </xf>
    <xf numFmtId="0" fontId="9" fillId="0" borderId="28" xfId="1" applyFont="1" applyBorder="1" applyAlignment="1">
      <alignment horizontal="center" vertical="center" shrinkToFit="1"/>
    </xf>
    <xf numFmtId="0" fontId="9" fillId="0" borderId="57" xfId="1" applyFont="1" applyBorder="1" applyAlignment="1">
      <alignment horizontal="center" vertical="center" shrinkToFit="1"/>
    </xf>
    <xf numFmtId="5" fontId="9" fillId="0" borderId="9" xfId="1" applyNumberFormat="1" applyFont="1" applyBorder="1" applyAlignment="1">
      <alignment horizontal="center" vertical="center" shrinkToFit="1"/>
    </xf>
    <xf numFmtId="5" fontId="9" fillId="0" borderId="59" xfId="1" applyNumberFormat="1" applyFont="1" applyBorder="1" applyAlignment="1">
      <alignment horizontal="center" vertical="center" shrinkToFit="1"/>
    </xf>
    <xf numFmtId="5" fontId="9" fillId="0" borderId="37" xfId="1" applyNumberFormat="1" applyFont="1" applyBorder="1" applyAlignment="1">
      <alignment horizontal="center" vertical="center" shrinkToFit="1"/>
    </xf>
    <xf numFmtId="5" fontId="9" fillId="0" borderId="36" xfId="1" applyNumberFormat="1" applyFont="1" applyBorder="1" applyAlignment="1">
      <alignment horizontal="center" vertical="center" shrinkToFit="1"/>
    </xf>
    <xf numFmtId="0" fontId="9" fillId="0" borderId="31" xfId="1" applyFont="1" applyBorder="1" applyAlignment="1">
      <alignment horizontal="center" vertical="center" shrinkToFit="1"/>
    </xf>
    <xf numFmtId="0" fontId="9" fillId="0" borderId="32" xfId="1" applyFont="1" applyBorder="1" applyAlignment="1">
      <alignment horizontal="center" vertical="center" shrinkToFit="1"/>
    </xf>
    <xf numFmtId="5" fontId="9" fillId="0" borderId="31" xfId="1" applyNumberFormat="1" applyFont="1" applyBorder="1" applyAlignment="1">
      <alignment horizontal="center" vertical="center" shrinkToFit="1"/>
    </xf>
    <xf numFmtId="5" fontId="9" fillId="0" borderId="25" xfId="1" applyNumberFormat="1" applyFont="1" applyBorder="1" applyAlignment="1">
      <alignment horizontal="center" vertical="center" shrinkToFit="1"/>
    </xf>
    <xf numFmtId="5" fontId="9" fillId="0" borderId="23" xfId="1" applyNumberFormat="1" applyFont="1" applyBorder="1" applyAlignment="1">
      <alignment horizontal="center" vertical="center" shrinkToFit="1"/>
    </xf>
    <xf numFmtId="5" fontId="9" fillId="0" borderId="32" xfId="1" applyNumberFormat="1" applyFont="1" applyBorder="1" applyAlignment="1">
      <alignment horizontal="center" vertical="center" shrinkToFit="1"/>
    </xf>
    <xf numFmtId="0" fontId="12" fillId="0" borderId="2" xfId="1" applyFont="1" applyBorder="1" applyAlignment="1">
      <alignment horizontal="left" vertical="center"/>
    </xf>
    <xf numFmtId="0" fontId="9" fillId="0" borderId="36" xfId="1" applyFont="1" applyBorder="1" applyAlignment="1">
      <alignment horizontal="center" vertical="center"/>
    </xf>
    <xf numFmtId="5" fontId="9" fillId="0" borderId="9" xfId="1" applyNumberFormat="1" applyFont="1" applyBorder="1" applyAlignment="1">
      <alignment horizontal="center" vertical="center"/>
    </xf>
    <xf numFmtId="5" fontId="9" fillId="0" borderId="10" xfId="1" applyNumberFormat="1" applyFont="1" applyBorder="1" applyAlignment="1">
      <alignment horizontal="center" vertical="center"/>
    </xf>
    <xf numFmtId="5" fontId="9" fillId="0" borderId="37" xfId="1" applyNumberFormat="1" applyFont="1" applyBorder="1" applyAlignment="1">
      <alignment horizontal="center" vertical="center"/>
    </xf>
    <xf numFmtId="5" fontId="9" fillId="0" borderId="59" xfId="1" applyNumberFormat="1" applyFont="1" applyBorder="1" applyAlignment="1">
      <alignment horizontal="center" vertical="center"/>
    </xf>
    <xf numFmtId="5" fontId="9" fillId="0" borderId="36" xfId="1" applyNumberFormat="1" applyFont="1" applyBorder="1" applyAlignment="1">
      <alignment horizontal="center" vertical="center"/>
    </xf>
    <xf numFmtId="0" fontId="9" fillId="0" borderId="3" xfId="1" applyFont="1" applyBorder="1" applyAlignment="1">
      <alignment horizontal="center" vertical="center"/>
    </xf>
    <xf numFmtId="0" fontId="9" fillId="0" borderId="5" xfId="1" applyFont="1" applyBorder="1" applyAlignment="1">
      <alignment horizontal="center" vertical="center"/>
    </xf>
    <xf numFmtId="0" fontId="9" fillId="0" borderId="4" xfId="1" applyFont="1" applyBorder="1" applyAlignment="1">
      <alignment horizontal="center" vertical="center"/>
    </xf>
    <xf numFmtId="0" fontId="9" fillId="0" borderId="34" xfId="1" applyFont="1" applyBorder="1" applyAlignment="1">
      <alignment horizontal="center" vertical="center"/>
    </xf>
    <xf numFmtId="0" fontId="9" fillId="0" borderId="35" xfId="1" applyFont="1" applyBorder="1" applyAlignment="1">
      <alignment horizontal="center" vertical="center"/>
    </xf>
    <xf numFmtId="0" fontId="9" fillId="0" borderId="31" xfId="1" applyFont="1" applyBorder="1" applyAlignment="1">
      <alignment horizontal="center" vertical="center"/>
    </xf>
    <xf numFmtId="0" fontId="9" fillId="0" borderId="32" xfId="1" applyFont="1" applyBorder="1" applyAlignment="1">
      <alignment horizontal="center" vertical="center"/>
    </xf>
    <xf numFmtId="5" fontId="9" fillId="0" borderId="31" xfId="1" applyNumberFormat="1" applyFont="1" applyBorder="1" applyAlignment="1">
      <alignment horizontal="center" vertical="center"/>
    </xf>
    <xf numFmtId="5" fontId="9" fillId="0" borderId="24" xfId="1" applyNumberFormat="1" applyFont="1" applyBorder="1" applyAlignment="1">
      <alignment horizontal="center" vertical="center"/>
    </xf>
    <xf numFmtId="5" fontId="9" fillId="0" borderId="23" xfId="1" applyNumberFormat="1" applyFont="1" applyBorder="1" applyAlignment="1">
      <alignment horizontal="center" vertical="center"/>
    </xf>
    <xf numFmtId="5" fontId="9" fillId="0" borderId="25" xfId="1" applyNumberFormat="1" applyFont="1" applyBorder="1" applyAlignment="1">
      <alignment horizontal="center" vertical="center"/>
    </xf>
    <xf numFmtId="5" fontId="9" fillId="0" borderId="32" xfId="1" applyNumberFormat="1" applyFont="1" applyBorder="1" applyAlignment="1">
      <alignment horizontal="center" vertical="center"/>
    </xf>
    <xf numFmtId="0" fontId="9" fillId="0" borderId="26" xfId="1" applyFont="1" applyBorder="1" applyAlignment="1">
      <alignment horizontal="center" vertical="center"/>
    </xf>
    <xf numFmtId="0" fontId="9" fillId="0" borderId="33" xfId="1" applyFont="1" applyBorder="1" applyAlignment="1">
      <alignment horizontal="center" vertical="center"/>
    </xf>
    <xf numFmtId="5" fontId="9" fillId="0" borderId="26" xfId="1" applyNumberFormat="1" applyFont="1" applyBorder="1" applyAlignment="1">
      <alignment horizontal="center" vertical="center"/>
    </xf>
    <xf numFmtId="5" fontId="9" fillId="0" borderId="27" xfId="1" applyNumberFormat="1" applyFont="1" applyBorder="1" applyAlignment="1">
      <alignment horizontal="center" vertical="center"/>
    </xf>
    <xf numFmtId="5" fontId="9" fillId="0" borderId="20" xfId="1" applyNumberFormat="1" applyFont="1" applyBorder="1" applyAlignment="1">
      <alignment horizontal="center" vertical="center"/>
    </xf>
    <xf numFmtId="5" fontId="9" fillId="0" borderId="52" xfId="1" applyNumberFormat="1" applyFont="1" applyBorder="1" applyAlignment="1">
      <alignment horizontal="center" vertical="center"/>
    </xf>
    <xf numFmtId="5" fontId="9" fillId="0" borderId="33" xfId="1" applyNumberFormat="1" applyFont="1" applyBorder="1" applyAlignment="1">
      <alignment horizontal="center" vertical="center"/>
    </xf>
    <xf numFmtId="0" fontId="11" fillId="2" borderId="9" xfId="1" applyFont="1" applyFill="1" applyBorder="1" applyAlignment="1">
      <alignment horizontal="center" vertical="center" shrinkToFit="1"/>
    </xf>
    <xf numFmtId="0" fontId="11" fillId="2" borderId="36" xfId="1" applyFont="1" applyFill="1" applyBorder="1" applyAlignment="1">
      <alignment horizontal="center" vertical="center" shrinkToFit="1"/>
    </xf>
    <xf numFmtId="0" fontId="11" fillId="2" borderId="9" xfId="1" applyFont="1" applyFill="1" applyBorder="1" applyAlignment="1">
      <alignment horizontal="left" vertical="center" shrinkToFit="1"/>
    </xf>
    <xf numFmtId="0" fontId="11" fillId="2" borderId="10" xfId="1" applyFont="1" applyFill="1" applyBorder="1" applyAlignment="1">
      <alignment horizontal="left" vertical="center" shrinkToFit="1"/>
    </xf>
    <xf numFmtId="0" fontId="11" fillId="2" borderId="36" xfId="1" applyFont="1" applyFill="1" applyBorder="1" applyAlignment="1">
      <alignment horizontal="left" vertical="center" shrinkToFit="1"/>
    </xf>
    <xf numFmtId="0" fontId="10" fillId="0" borderId="2" xfId="1" applyFont="1" applyBorder="1" applyAlignment="1">
      <alignment horizontal="left" vertical="center" shrinkToFit="1"/>
    </xf>
    <xf numFmtId="0" fontId="11" fillId="2" borderId="14" xfId="1" applyFont="1" applyFill="1" applyBorder="1" applyAlignment="1">
      <alignment horizontal="center" vertical="center" shrinkToFit="1"/>
    </xf>
    <xf numFmtId="0" fontId="11" fillId="2" borderId="38" xfId="1" applyFont="1" applyFill="1" applyBorder="1" applyAlignment="1">
      <alignment horizontal="center" vertical="center" shrinkToFit="1"/>
    </xf>
    <xf numFmtId="0" fontId="11" fillId="2" borderId="14" xfId="1" applyFont="1" applyFill="1" applyBorder="1" applyAlignment="1">
      <alignment horizontal="left" vertical="center" shrinkToFit="1"/>
    </xf>
    <xf numFmtId="0" fontId="11" fillId="2" borderId="15" xfId="1" applyFont="1" applyFill="1" applyBorder="1" applyAlignment="1">
      <alignment horizontal="left" vertical="center" shrinkToFit="1"/>
    </xf>
    <xf numFmtId="0" fontId="11" fillId="2" borderId="38" xfId="1" applyFont="1" applyFill="1" applyBorder="1" applyAlignment="1">
      <alignment horizontal="left" vertical="center" shrinkToFit="1"/>
    </xf>
    <xf numFmtId="0" fontId="11" fillId="2" borderId="31" xfId="1" applyFont="1" applyFill="1" applyBorder="1" applyAlignment="1">
      <alignment horizontal="center" vertical="center" shrinkToFit="1"/>
    </xf>
    <xf numFmtId="0" fontId="11" fillId="2" borderId="32" xfId="1" applyFont="1" applyFill="1" applyBorder="1" applyAlignment="1">
      <alignment horizontal="center" vertical="center" shrinkToFit="1"/>
    </xf>
    <xf numFmtId="0" fontId="11" fillId="2" borderId="31" xfId="1" applyFont="1" applyFill="1" applyBorder="1" applyAlignment="1">
      <alignment horizontal="left" vertical="center" shrinkToFit="1"/>
    </xf>
    <xf numFmtId="0" fontId="11" fillId="2" borderId="24" xfId="1" applyFont="1" applyFill="1" applyBorder="1" applyAlignment="1">
      <alignment horizontal="left" vertical="center" shrinkToFit="1"/>
    </xf>
    <xf numFmtId="0" fontId="11" fillId="2" borderId="32" xfId="1" applyFont="1" applyFill="1" applyBorder="1" applyAlignment="1">
      <alignment horizontal="left" vertical="center" shrinkToFit="1"/>
    </xf>
    <xf numFmtId="0" fontId="4" fillId="0" borderId="22" xfId="1" applyFont="1" applyBorder="1" applyAlignment="1">
      <alignment horizontal="left" vertical="center" shrinkToFit="1"/>
    </xf>
    <xf numFmtId="0" fontId="11" fillId="2" borderId="26" xfId="1" applyFont="1" applyFill="1" applyBorder="1" applyAlignment="1">
      <alignment horizontal="center" vertical="center" shrinkToFit="1"/>
    </xf>
    <xf numFmtId="0" fontId="11" fillId="2" borderId="33" xfId="1" applyFont="1" applyFill="1" applyBorder="1" applyAlignment="1">
      <alignment horizontal="center" vertical="center" shrinkToFit="1"/>
    </xf>
    <xf numFmtId="0" fontId="11" fillId="2" borderId="26" xfId="1" applyFont="1" applyFill="1" applyBorder="1" applyAlignment="1">
      <alignment horizontal="left" vertical="center" shrinkToFit="1"/>
    </xf>
    <xf numFmtId="0" fontId="11" fillId="2" borderId="27" xfId="1" applyFont="1" applyFill="1" applyBorder="1" applyAlignment="1">
      <alignment horizontal="left" vertical="center" shrinkToFit="1"/>
    </xf>
    <xf numFmtId="0" fontId="11" fillId="2" borderId="33" xfId="1" applyFont="1" applyFill="1" applyBorder="1" applyAlignment="1">
      <alignment horizontal="left" vertical="center" shrinkToFit="1"/>
    </xf>
    <xf numFmtId="0" fontId="11" fillId="2" borderId="0" xfId="1" applyFont="1" applyFill="1" applyAlignment="1">
      <alignment horizontal="left" vertical="center" shrinkToFit="1"/>
    </xf>
    <xf numFmtId="0" fontId="11" fillId="2" borderId="0" xfId="1" applyFont="1" applyFill="1" applyAlignment="1">
      <alignment vertical="center" shrinkToFit="1"/>
    </xf>
    <xf numFmtId="0" fontId="14" fillId="0" borderId="3" xfId="1" applyFont="1" applyBorder="1" applyAlignment="1">
      <alignment horizontal="distributed" vertical="center" indent="1" justifyLastLine="1"/>
    </xf>
    <xf numFmtId="0" fontId="14" fillId="0" borderId="5" xfId="1" applyFont="1" applyBorder="1" applyAlignment="1">
      <alignment horizontal="distributed" vertical="center" indent="1" justifyLastLine="1"/>
    </xf>
    <xf numFmtId="0" fontId="11" fillId="0" borderId="28" xfId="1" applyFont="1" applyBorder="1" applyAlignment="1">
      <alignment horizontal="distributed" vertical="center" wrapText="1" indent="1"/>
    </xf>
    <xf numFmtId="0" fontId="11" fillId="0" borderId="47" xfId="1" applyFont="1" applyBorder="1" applyAlignment="1">
      <alignment horizontal="distributed" vertical="center" wrapText="1" indent="1"/>
    </xf>
    <xf numFmtId="0" fontId="14" fillId="3" borderId="8" xfId="1" applyFont="1" applyFill="1" applyBorder="1" applyAlignment="1">
      <alignment horizontal="center" vertical="center" justifyLastLine="1"/>
    </xf>
    <xf numFmtId="0" fontId="14" fillId="3" borderId="48" xfId="1" applyFont="1" applyFill="1" applyBorder="1" applyAlignment="1">
      <alignment horizontal="center" vertical="center" justifyLastLine="1"/>
    </xf>
    <xf numFmtId="0" fontId="13" fillId="0" borderId="39" xfId="1" applyFont="1" applyBorder="1" applyAlignment="1">
      <alignment horizontal="center" vertical="center" textRotation="255" shrinkToFit="1"/>
    </xf>
    <xf numFmtId="0" fontId="13" fillId="0" borderId="42" xfId="1" applyFont="1" applyBorder="1" applyAlignment="1">
      <alignment horizontal="center" vertical="center" textRotation="255" shrinkToFit="1"/>
    </xf>
    <xf numFmtId="0" fontId="13" fillId="0" borderId="44" xfId="1" applyFont="1" applyBorder="1" applyAlignment="1">
      <alignment horizontal="center" vertical="center" textRotation="255" shrinkToFit="1"/>
    </xf>
    <xf numFmtId="0" fontId="13" fillId="0" borderId="39" xfId="1" applyFont="1" applyBorder="1" applyAlignment="1">
      <alignment horizontal="distributed" vertical="center" wrapText="1" indent="1" justifyLastLine="1"/>
    </xf>
    <xf numFmtId="0" fontId="13" fillId="0" borderId="42" xfId="1" applyFont="1" applyBorder="1" applyAlignment="1">
      <alignment horizontal="distributed" vertical="center" indent="1" justifyLastLine="1"/>
    </xf>
    <xf numFmtId="0" fontId="13" fillId="0" borderId="44" xfId="1" applyFont="1" applyBorder="1" applyAlignment="1">
      <alignment horizontal="distributed" vertical="center" indent="1" justifyLastLine="1"/>
    </xf>
    <xf numFmtId="0" fontId="13" fillId="0" borderId="40" xfId="1" applyFont="1" applyBorder="1" applyAlignment="1">
      <alignment horizontal="distributed" vertical="center" indent="1" justifyLastLine="1"/>
    </xf>
    <xf numFmtId="0" fontId="13" fillId="0" borderId="30" xfId="1" applyFont="1" applyBorder="1" applyAlignment="1">
      <alignment horizontal="distributed" vertical="center" indent="1" justifyLastLine="1"/>
    </xf>
    <xf numFmtId="0" fontId="13" fillId="0" borderId="45" xfId="1" applyFont="1" applyBorder="1" applyAlignment="1">
      <alignment horizontal="distributed" vertical="center" indent="1" justifyLastLine="1"/>
    </xf>
    <xf numFmtId="0" fontId="11" fillId="0" borderId="41" xfId="1" applyFont="1" applyBorder="1" applyAlignment="1">
      <alignment horizontal="distributed" vertical="center" wrapText="1" indent="1" justifyLastLine="1"/>
    </xf>
    <xf numFmtId="0" fontId="11" fillId="0" borderId="43" xfId="1" applyFont="1" applyBorder="1" applyAlignment="1">
      <alignment horizontal="distributed" vertical="center" wrapText="1" indent="1" justifyLastLine="1"/>
    </xf>
    <xf numFmtId="0" fontId="11" fillId="0" borderId="46" xfId="1" applyFont="1" applyBorder="1" applyAlignment="1">
      <alignment horizontal="distributed" vertical="center" wrapText="1" indent="1" justifyLastLine="1"/>
    </xf>
    <xf numFmtId="0" fontId="9" fillId="0" borderId="39" xfId="1" applyFont="1" applyBorder="1" applyAlignment="1">
      <alignment horizontal="center" vertical="center" textRotation="255" shrinkToFit="1"/>
    </xf>
    <xf numFmtId="0" fontId="9" fillId="0" borderId="42" xfId="1" applyFont="1" applyBorder="1" applyAlignment="1">
      <alignment horizontal="center" vertical="center" textRotation="255" shrinkToFit="1"/>
    </xf>
    <xf numFmtId="0" fontId="9" fillId="0" borderId="49" xfId="1" applyFont="1" applyBorder="1" applyAlignment="1">
      <alignment horizontal="center" vertical="center"/>
    </xf>
    <xf numFmtId="0" fontId="9" fillId="0" borderId="42" xfId="1" applyFont="1" applyBorder="1" applyAlignment="1">
      <alignment horizontal="center" vertical="center"/>
    </xf>
    <xf numFmtId="0" fontId="9" fillId="0" borderId="44" xfId="1" applyFont="1" applyBorder="1" applyAlignment="1">
      <alignment horizontal="center" vertical="center"/>
    </xf>
    <xf numFmtId="176" fontId="16" fillId="0" borderId="16" xfId="1" applyNumberFormat="1" applyFont="1" applyBorder="1" applyAlignment="1">
      <alignment horizontal="right" vertical="center"/>
    </xf>
    <xf numFmtId="176" fontId="16" fillId="0" borderId="51" xfId="1" applyNumberFormat="1" applyFont="1" applyBorder="1" applyAlignment="1">
      <alignment horizontal="right" vertical="center"/>
    </xf>
    <xf numFmtId="176" fontId="16" fillId="0" borderId="53" xfId="1" applyNumberFormat="1" applyFont="1" applyBorder="1" applyAlignment="1">
      <alignment horizontal="right" vertical="center"/>
    </xf>
    <xf numFmtId="0" fontId="11" fillId="0" borderId="42" xfId="1" applyFont="1" applyBorder="1" applyAlignment="1">
      <alignment horizontal="center" vertical="center" textRotation="255" shrinkToFit="1"/>
    </xf>
    <xf numFmtId="0" fontId="9" fillId="2" borderId="39" xfId="1" applyFont="1" applyFill="1" applyBorder="1" applyAlignment="1">
      <alignment horizontal="center" vertical="center" wrapText="1"/>
    </xf>
    <xf numFmtId="0" fontId="9" fillId="2" borderId="42" xfId="1" applyFont="1" applyFill="1" applyBorder="1" applyAlignment="1">
      <alignment horizontal="center" vertical="center"/>
    </xf>
    <xf numFmtId="0" fontId="9" fillId="2" borderId="44" xfId="1" applyFont="1" applyFill="1" applyBorder="1" applyAlignment="1">
      <alignment horizontal="center" vertical="center"/>
    </xf>
    <xf numFmtId="0" fontId="18" fillId="2" borderId="6" xfId="1" applyFont="1" applyFill="1" applyBorder="1" applyAlignment="1">
      <alignment horizontal="center" vertical="center" wrapText="1"/>
    </xf>
    <xf numFmtId="0" fontId="18" fillId="2" borderId="51" xfId="1" applyFont="1" applyFill="1" applyBorder="1" applyAlignment="1">
      <alignment horizontal="center" vertical="center"/>
    </xf>
    <xf numFmtId="0" fontId="18" fillId="2" borderId="53" xfId="1" applyFont="1" applyFill="1" applyBorder="1" applyAlignment="1">
      <alignment horizontal="center" vertical="center"/>
    </xf>
    <xf numFmtId="176" fontId="18" fillId="2" borderId="8" xfId="1" applyNumberFormat="1" applyFont="1" applyFill="1" applyBorder="1" applyAlignment="1">
      <alignment horizontal="right" vertical="center"/>
    </xf>
    <xf numFmtId="176" fontId="18" fillId="2" borderId="54" xfId="1" applyNumberFormat="1" applyFont="1" applyFill="1" applyBorder="1" applyAlignment="1">
      <alignment horizontal="right" vertical="center"/>
    </xf>
    <xf numFmtId="176" fontId="18" fillId="2" borderId="48" xfId="1" applyNumberFormat="1" applyFont="1" applyFill="1" applyBorder="1" applyAlignment="1">
      <alignment horizontal="right" vertical="center"/>
    </xf>
    <xf numFmtId="176" fontId="18" fillId="2" borderId="6" xfId="1" applyNumberFormat="1" applyFont="1" applyFill="1" applyBorder="1" applyAlignment="1">
      <alignment horizontal="right" vertical="center"/>
    </xf>
    <xf numFmtId="176" fontId="18" fillId="2" borderId="51" xfId="1" applyNumberFormat="1" applyFont="1" applyFill="1" applyBorder="1" applyAlignment="1">
      <alignment horizontal="right" vertical="center"/>
    </xf>
    <xf numFmtId="176" fontId="18" fillId="2" borderId="53" xfId="1" applyNumberFormat="1" applyFont="1" applyFill="1" applyBorder="1" applyAlignment="1">
      <alignment horizontal="right" vertical="center"/>
    </xf>
    <xf numFmtId="176" fontId="16" fillId="0" borderId="51" xfId="1" applyNumberFormat="1" applyFont="1" applyBorder="1">
      <alignment vertical="center"/>
    </xf>
    <xf numFmtId="176" fontId="16" fillId="0" borderId="53" xfId="1" applyNumberFormat="1" applyFont="1" applyBorder="1">
      <alignment vertical="center"/>
    </xf>
    <xf numFmtId="0" fontId="9" fillId="0" borderId="42" xfId="1" applyFont="1" applyBorder="1" applyAlignment="1">
      <alignment horizontal="center" vertical="center" textRotation="255"/>
    </xf>
    <xf numFmtId="0" fontId="9" fillId="0" borderId="44" xfId="1" applyFont="1" applyBorder="1" applyAlignment="1">
      <alignment horizontal="center" vertical="center" textRotation="255"/>
    </xf>
    <xf numFmtId="0" fontId="9" fillId="0" borderId="39" xfId="1" applyFont="1" applyBorder="1" applyAlignment="1">
      <alignment horizontal="center" vertical="center"/>
    </xf>
    <xf numFmtId="176" fontId="16" fillId="0" borderId="6" xfId="1" applyNumberFormat="1" applyFont="1" applyBorder="1">
      <alignment vertical="center"/>
    </xf>
    <xf numFmtId="0" fontId="7" fillId="0" borderId="57" xfId="1" applyFont="1" applyBorder="1" applyAlignment="1">
      <alignment horizontal="left" vertical="center"/>
    </xf>
    <xf numFmtId="0" fontId="6" fillId="0" borderId="57" xfId="1" applyFont="1" applyBorder="1" applyAlignment="1">
      <alignment horizontal="left" vertical="center"/>
    </xf>
  </cellXfs>
  <cellStyles count="4">
    <cellStyle name="標準" xfId="0" builtinId="0"/>
    <cellStyle name="標準 2" xfId="1" xr:uid="{AEAFB94B-91C8-40AF-80AA-F2B5187AD3CC}"/>
    <cellStyle name="標準 3" xfId="2" xr:uid="{E38F5FA8-E5D1-451C-878D-8D02F0CF0A9F}"/>
    <cellStyle name="標準 4" xfId="3" xr:uid="{A90E3C10-A1A3-496F-8846-A275B34139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9564C-5155-492D-9ECF-7CD9A455D787}">
  <dimension ref="A1:S83"/>
  <sheetViews>
    <sheetView tabSelected="1" view="pageBreakPreview" zoomScaleNormal="100" zoomScaleSheetLayoutView="100" workbookViewId="0">
      <selection activeCell="E47" sqref="E47:E51"/>
    </sheetView>
  </sheetViews>
  <sheetFormatPr defaultRowHeight="18.75" customHeight="1" x14ac:dyDescent="0.15"/>
  <cols>
    <col min="1" max="1" width="2.5" style="1" customWidth="1"/>
    <col min="2" max="2" width="10" style="1" customWidth="1"/>
    <col min="3" max="8" width="12.5" style="1" customWidth="1"/>
    <col min="9" max="13" width="9" style="1"/>
    <col min="14" max="19" width="12" style="2" customWidth="1"/>
    <col min="20" max="16384" width="9" style="1"/>
  </cols>
  <sheetData>
    <row r="1" spans="1:19" ht="24" x14ac:dyDescent="0.15">
      <c r="A1" s="57" t="s">
        <v>0</v>
      </c>
      <c r="B1" s="57"/>
      <c r="C1" s="57"/>
      <c r="D1" s="57"/>
      <c r="E1" s="57"/>
      <c r="F1" s="57"/>
      <c r="G1" s="57"/>
      <c r="H1" s="57"/>
    </row>
    <row r="2" spans="1:19" s="3" customFormat="1" ht="17.25" customHeight="1" x14ac:dyDescent="0.15">
      <c r="A2" s="15"/>
      <c r="B2" s="15"/>
      <c r="C2" s="15"/>
      <c r="D2" s="15"/>
      <c r="E2" s="15"/>
      <c r="F2" s="15"/>
      <c r="G2" s="58" t="s">
        <v>76</v>
      </c>
      <c r="H2" s="58"/>
      <c r="N2" s="4" t="s">
        <v>1</v>
      </c>
      <c r="O2" s="4">
        <v>1.0269999999999999</v>
      </c>
      <c r="P2" s="5"/>
      <c r="Q2" s="5"/>
      <c r="R2" s="5"/>
      <c r="S2" s="5"/>
    </row>
    <row r="3" spans="1:19" s="3" customFormat="1" ht="14.25" customHeight="1" x14ac:dyDescent="0.15">
      <c r="A3" s="16" t="s">
        <v>2</v>
      </c>
      <c r="B3" s="16"/>
      <c r="C3" s="15"/>
      <c r="D3" s="15"/>
      <c r="E3" s="15"/>
      <c r="F3" s="15"/>
      <c r="G3" s="15"/>
      <c r="H3" s="15"/>
      <c r="N3" s="4" t="s">
        <v>3</v>
      </c>
      <c r="O3" s="7">
        <v>8.3000000000000004E-2</v>
      </c>
      <c r="P3" s="5"/>
      <c r="Q3" s="5"/>
      <c r="R3" s="5"/>
      <c r="S3" s="5"/>
    </row>
    <row r="4" spans="1:19" s="3" customFormat="1" ht="14.25" customHeight="1" thickBot="1" x14ac:dyDescent="0.2">
      <c r="A4" s="59" t="s">
        <v>4</v>
      </c>
      <c r="B4" s="59"/>
      <c r="C4" s="59"/>
      <c r="D4" s="59"/>
      <c r="E4" s="59"/>
      <c r="F4" s="59"/>
      <c r="G4" s="59"/>
      <c r="H4" s="59"/>
      <c r="N4" s="4" t="s">
        <v>5</v>
      </c>
      <c r="O4" s="7">
        <v>2.7E-2</v>
      </c>
      <c r="P4" s="5"/>
      <c r="Q4" s="5"/>
      <c r="R4" s="5"/>
      <c r="S4" s="5"/>
    </row>
    <row r="5" spans="1:19" s="3" customFormat="1" ht="14.25" customHeight="1" thickBot="1" x14ac:dyDescent="0.2">
      <c r="A5" s="60" t="s">
        <v>6</v>
      </c>
      <c r="B5" s="61"/>
      <c r="C5" s="62"/>
      <c r="D5" s="17" t="s">
        <v>7</v>
      </c>
      <c r="E5" s="18" t="s">
        <v>8</v>
      </c>
      <c r="F5" s="18" t="s">
        <v>9</v>
      </c>
      <c r="G5" s="18" t="s">
        <v>10</v>
      </c>
      <c r="H5" s="19" t="s">
        <v>11</v>
      </c>
      <c r="N5" s="4" t="s">
        <v>67</v>
      </c>
      <c r="O5" s="7">
        <v>1.6E-2</v>
      </c>
      <c r="P5" s="5"/>
      <c r="Q5" s="5"/>
      <c r="R5" s="5"/>
      <c r="S5" s="5"/>
    </row>
    <row r="6" spans="1:19" s="3" customFormat="1" ht="14.25" customHeight="1" x14ac:dyDescent="0.15">
      <c r="A6" s="63" t="s">
        <v>13</v>
      </c>
      <c r="B6" s="64"/>
      <c r="C6" s="64"/>
      <c r="D6" s="20">
        <f>ROUNDUP((O$7+SUM($O$13:$O$23)+ROUND((O$7+SUM($O$13:$O$23))*($O$3+$O$4+$O$5),0))*$O$2*MID($A6,1,1),0)</f>
        <v>766</v>
      </c>
      <c r="E6" s="21">
        <f t="shared" ref="E6:H8" si="0">ROUNDUP((P$7+SUM($O$13:$O$23)+ROUND((P$7+SUM($O$13:$O$23))*($O$3+$O$4+$O$5),0))*$O$2*MID($A6,1,1),0)</f>
        <v>847</v>
      </c>
      <c r="F6" s="21">
        <f t="shared" si="0"/>
        <v>931</v>
      </c>
      <c r="G6" s="21">
        <f t="shared" si="0"/>
        <v>1012</v>
      </c>
      <c r="H6" s="22">
        <f t="shared" si="0"/>
        <v>1092</v>
      </c>
      <c r="I6" s="6"/>
      <c r="N6" s="4" t="s">
        <v>12</v>
      </c>
      <c r="O6" s="4">
        <v>1</v>
      </c>
      <c r="P6" s="4">
        <v>2</v>
      </c>
      <c r="Q6" s="4">
        <v>3</v>
      </c>
      <c r="R6" s="4">
        <v>4</v>
      </c>
      <c r="S6" s="4">
        <v>5</v>
      </c>
    </row>
    <row r="7" spans="1:19" s="3" customFormat="1" ht="14.25" customHeight="1" x14ac:dyDescent="0.15">
      <c r="A7" s="49" t="s">
        <v>15</v>
      </c>
      <c r="B7" s="50"/>
      <c r="C7" s="50"/>
      <c r="D7" s="43">
        <f t="shared" ref="D7:D8" si="1">ROUNDUP((O$7+SUM($O$13:$O$23)+ROUND((O$7+SUM($O$13:$O$23))*($O$3+$O$4+$O$5),0))*$O$2*MID($A7,1,1),0)</f>
        <v>1531</v>
      </c>
      <c r="E7" s="44">
        <f t="shared" si="0"/>
        <v>1693</v>
      </c>
      <c r="F7" s="44">
        <f t="shared" si="0"/>
        <v>1861</v>
      </c>
      <c r="G7" s="44">
        <f t="shared" si="0"/>
        <v>2024</v>
      </c>
      <c r="H7" s="45">
        <f t="shared" si="0"/>
        <v>2184</v>
      </c>
      <c r="I7" s="6"/>
      <c r="N7" s="4" t="s">
        <v>14</v>
      </c>
      <c r="O7" s="4">
        <v>589</v>
      </c>
      <c r="P7" s="4">
        <v>659</v>
      </c>
      <c r="Q7" s="4">
        <v>732</v>
      </c>
      <c r="R7" s="4">
        <v>802</v>
      </c>
      <c r="S7" s="4">
        <v>871</v>
      </c>
    </row>
    <row r="8" spans="1:19" s="3" customFormat="1" ht="14.25" customHeight="1" thickBot="1" x14ac:dyDescent="0.2">
      <c r="A8" s="51" t="s">
        <v>16</v>
      </c>
      <c r="B8" s="52"/>
      <c r="C8" s="53"/>
      <c r="D8" s="23">
        <f t="shared" si="1"/>
        <v>2296</v>
      </c>
      <c r="E8" s="24">
        <f t="shared" si="0"/>
        <v>2539</v>
      </c>
      <c r="F8" s="24">
        <f t="shared" si="0"/>
        <v>2792</v>
      </c>
      <c r="G8" s="24">
        <f t="shared" si="0"/>
        <v>3035</v>
      </c>
      <c r="H8" s="25">
        <f t="shared" si="0"/>
        <v>3276</v>
      </c>
      <c r="I8" s="6"/>
      <c r="N8" s="5"/>
      <c r="O8" s="5"/>
      <c r="P8" s="5"/>
      <c r="Q8" s="5"/>
      <c r="R8" s="5"/>
      <c r="S8" s="5"/>
    </row>
    <row r="9" spans="1:19" s="8" customFormat="1" ht="13.5" customHeight="1" x14ac:dyDescent="0.15">
      <c r="A9" s="54" t="s">
        <v>17</v>
      </c>
      <c r="B9" s="54"/>
      <c r="C9" s="54"/>
      <c r="D9" s="54"/>
      <c r="E9" s="54"/>
      <c r="F9" s="54"/>
      <c r="G9" s="54"/>
      <c r="H9" s="54"/>
      <c r="N9" s="5"/>
      <c r="O9" s="5"/>
      <c r="P9" s="5"/>
      <c r="Q9" s="5"/>
      <c r="R9" s="5"/>
      <c r="S9" s="5"/>
    </row>
    <row r="10" spans="1:19" s="10" customFormat="1" ht="13.5" customHeight="1" x14ac:dyDescent="0.15">
      <c r="A10" s="55" t="str">
        <f>N13&amp;"　"&amp;N14&amp;"　"&amp;N15&amp;"　"&amp;N17&amp;"　"&amp;N18&amp;"　"&amp;N3&amp;"　"&amp;N4&amp;"　"&amp;N5</f>
        <v>個別機能訓練加算　精神科医療養指導加算　看護体制加算（Ⅰ）ロ　夜勤職員配置加算（Ⅲ）ロ　日常生活継続支援加算　処遇改善加算I　特定処遇改善加算I　介護職員等ベースアップ等支援加算</v>
      </c>
      <c r="B10" s="55"/>
      <c r="C10" s="55"/>
      <c r="D10" s="55"/>
      <c r="E10" s="55"/>
      <c r="F10" s="55"/>
      <c r="G10" s="55"/>
      <c r="H10" s="55"/>
      <c r="N10" s="9"/>
      <c r="O10" s="9"/>
      <c r="P10" s="9"/>
      <c r="Q10" s="9"/>
      <c r="R10" s="9"/>
      <c r="S10" s="9"/>
    </row>
    <row r="11" spans="1:19" s="10" customFormat="1" ht="13.5" customHeight="1" x14ac:dyDescent="0.15">
      <c r="A11" s="56"/>
      <c r="B11" s="56"/>
      <c r="C11" s="56"/>
      <c r="D11" s="56"/>
      <c r="E11" s="56"/>
      <c r="F11" s="56"/>
      <c r="G11" s="56"/>
      <c r="H11" s="56"/>
      <c r="N11" s="11" t="s">
        <v>18</v>
      </c>
      <c r="O11" s="11" t="s">
        <v>19</v>
      </c>
      <c r="P11" s="12"/>
      <c r="Q11" s="12"/>
      <c r="R11" s="12"/>
      <c r="S11" s="12"/>
    </row>
    <row r="12" spans="1:19" s="3" customFormat="1" ht="13.5" customHeight="1" x14ac:dyDescent="0.15">
      <c r="A12" s="50"/>
      <c r="B12" s="50"/>
      <c r="C12" s="50"/>
      <c r="D12" s="50"/>
      <c r="E12" s="50"/>
      <c r="F12" s="50"/>
      <c r="G12" s="50"/>
      <c r="H12" s="50"/>
      <c r="I12" s="6"/>
      <c r="J12" s="6"/>
      <c r="N12" s="11"/>
      <c r="O12" s="11"/>
      <c r="P12" s="12"/>
      <c r="Q12" s="12"/>
      <c r="R12" s="12"/>
      <c r="S12" s="12"/>
    </row>
    <row r="13" spans="1:19" s="3" customFormat="1" ht="14.25" customHeight="1" thickBot="1" x14ac:dyDescent="0.2">
      <c r="A13" s="47" t="s">
        <v>68</v>
      </c>
      <c r="B13" s="47"/>
      <c r="C13" s="48"/>
      <c r="D13" s="48"/>
      <c r="E13" s="48"/>
      <c r="F13" s="48"/>
      <c r="G13" s="48"/>
      <c r="H13" s="48"/>
      <c r="N13" s="4" t="s">
        <v>20</v>
      </c>
      <c r="O13" s="4">
        <v>12</v>
      </c>
      <c r="P13" s="5"/>
      <c r="Q13" s="5"/>
      <c r="R13" s="5"/>
      <c r="S13" s="5"/>
    </row>
    <row r="14" spans="1:19" s="3" customFormat="1" ht="14.25" customHeight="1" thickBot="1" x14ac:dyDescent="0.2">
      <c r="A14" s="60" t="s">
        <v>6</v>
      </c>
      <c r="B14" s="61"/>
      <c r="C14" s="60" t="s">
        <v>69</v>
      </c>
      <c r="D14" s="71"/>
      <c r="E14" s="72" t="s">
        <v>70</v>
      </c>
      <c r="F14" s="71"/>
      <c r="G14" s="72" t="s">
        <v>71</v>
      </c>
      <c r="H14" s="62"/>
      <c r="N14" s="4" t="s">
        <v>21</v>
      </c>
      <c r="O14" s="4">
        <v>5</v>
      </c>
      <c r="P14" s="5"/>
      <c r="Q14" s="5"/>
      <c r="R14" s="5"/>
      <c r="S14" s="5"/>
    </row>
    <row r="15" spans="1:19" s="3" customFormat="1" ht="14.25" customHeight="1" x14ac:dyDescent="0.15">
      <c r="A15" s="73" t="s">
        <v>13</v>
      </c>
      <c r="B15" s="74"/>
      <c r="C15" s="75">
        <v>47</v>
      </c>
      <c r="D15" s="76"/>
      <c r="E15" s="77">
        <v>35</v>
      </c>
      <c r="F15" s="76"/>
      <c r="G15" s="77">
        <v>285</v>
      </c>
      <c r="H15" s="78"/>
      <c r="N15" s="4" t="s">
        <v>22</v>
      </c>
      <c r="O15" s="4">
        <v>4</v>
      </c>
      <c r="P15" s="5"/>
      <c r="Q15" s="5"/>
      <c r="R15" s="5"/>
      <c r="S15" s="5"/>
    </row>
    <row r="16" spans="1:19" s="3" customFormat="1" ht="14.25" customHeight="1" x14ac:dyDescent="0.15">
      <c r="A16" s="79" t="s">
        <v>15</v>
      </c>
      <c r="B16" s="80"/>
      <c r="C16" s="81">
        <v>93</v>
      </c>
      <c r="D16" s="82"/>
      <c r="E16" s="83">
        <v>70</v>
      </c>
      <c r="F16" s="82"/>
      <c r="G16" s="83">
        <v>569</v>
      </c>
      <c r="H16" s="84"/>
      <c r="N16" s="4"/>
      <c r="O16" s="4"/>
      <c r="P16" s="5"/>
      <c r="Q16" s="5"/>
      <c r="R16" s="5"/>
      <c r="S16" s="5"/>
    </row>
    <row r="17" spans="1:19" s="3" customFormat="1" ht="14.25" customHeight="1" thickBot="1" x14ac:dyDescent="0.2">
      <c r="A17" s="65" t="s">
        <v>16</v>
      </c>
      <c r="B17" s="66"/>
      <c r="C17" s="67">
        <v>139</v>
      </c>
      <c r="D17" s="68"/>
      <c r="E17" s="69">
        <v>105</v>
      </c>
      <c r="F17" s="68"/>
      <c r="G17" s="69">
        <v>854</v>
      </c>
      <c r="H17" s="70"/>
      <c r="N17" s="4" t="s">
        <v>23</v>
      </c>
      <c r="O17" s="4">
        <v>16</v>
      </c>
      <c r="P17" s="5"/>
      <c r="Q17" s="5"/>
      <c r="R17" s="5"/>
      <c r="S17" s="5"/>
    </row>
    <row r="18" spans="1:19" s="3" customFormat="1" ht="7.5" customHeight="1" x14ac:dyDescent="0.15">
      <c r="A18" s="26"/>
      <c r="B18" s="26"/>
      <c r="C18" s="27"/>
      <c r="D18" s="27"/>
      <c r="E18" s="27"/>
      <c r="F18" s="27"/>
      <c r="G18" s="27"/>
      <c r="H18" s="27"/>
      <c r="N18" s="4" t="s">
        <v>24</v>
      </c>
      <c r="O18" s="4">
        <v>36</v>
      </c>
      <c r="P18" s="5"/>
      <c r="Q18" s="5"/>
      <c r="R18" s="5"/>
      <c r="S18" s="5"/>
    </row>
    <row r="19" spans="1:19" s="3" customFormat="1" ht="7.5" customHeight="1" x14ac:dyDescent="0.15">
      <c r="A19" s="28"/>
      <c r="B19" s="28"/>
      <c r="C19" s="27"/>
      <c r="D19" s="27"/>
      <c r="E19" s="27"/>
      <c r="F19" s="27"/>
      <c r="G19" s="27"/>
      <c r="H19" s="27"/>
      <c r="N19" s="4"/>
      <c r="O19" s="4"/>
      <c r="P19" s="5"/>
      <c r="Q19" s="5"/>
      <c r="R19" s="5"/>
      <c r="S19" s="5"/>
    </row>
    <row r="20" spans="1:19" s="3" customFormat="1" ht="14.25" customHeight="1" x14ac:dyDescent="0.15">
      <c r="A20" s="29" t="s">
        <v>29</v>
      </c>
      <c r="B20" s="29"/>
      <c r="C20" s="15"/>
      <c r="D20" s="15"/>
      <c r="E20" s="15"/>
      <c r="F20" s="15"/>
      <c r="G20" s="15"/>
      <c r="H20" s="15"/>
      <c r="N20" s="4"/>
      <c r="O20" s="4"/>
      <c r="P20" s="5"/>
      <c r="Q20" s="5"/>
      <c r="R20" s="5"/>
      <c r="S20" s="5"/>
    </row>
    <row r="21" spans="1:19" s="3" customFormat="1" ht="14.25" customHeight="1" thickBot="1" x14ac:dyDescent="0.2">
      <c r="A21" s="85" t="s">
        <v>31</v>
      </c>
      <c r="B21" s="85"/>
      <c r="C21" s="85"/>
      <c r="D21" s="85"/>
      <c r="E21" s="85"/>
      <c r="F21" s="85"/>
      <c r="G21" s="85"/>
      <c r="H21" s="85"/>
      <c r="N21" s="4"/>
      <c r="O21" s="4"/>
      <c r="P21" s="5"/>
      <c r="Q21" s="5"/>
      <c r="R21" s="5"/>
      <c r="S21" s="5"/>
    </row>
    <row r="22" spans="1:19" s="3" customFormat="1" ht="14.25" customHeight="1" thickBot="1" x14ac:dyDescent="0.2">
      <c r="A22" s="92" t="s">
        <v>33</v>
      </c>
      <c r="B22" s="93"/>
      <c r="C22" s="92" t="s">
        <v>34</v>
      </c>
      <c r="D22" s="94"/>
      <c r="E22" s="95" t="s">
        <v>35</v>
      </c>
      <c r="F22" s="96"/>
      <c r="G22" s="95" t="s">
        <v>36</v>
      </c>
      <c r="H22" s="96"/>
      <c r="N22" s="4"/>
      <c r="O22" s="4"/>
      <c r="P22" s="5"/>
      <c r="Q22" s="5"/>
      <c r="R22" s="5"/>
      <c r="S22" s="5"/>
    </row>
    <row r="23" spans="1:19" s="3" customFormat="1" ht="14.25" customHeight="1" x14ac:dyDescent="0.15">
      <c r="A23" s="63" t="s">
        <v>38</v>
      </c>
      <c r="B23" s="86"/>
      <c r="C23" s="87">
        <v>300</v>
      </c>
      <c r="D23" s="88"/>
      <c r="E23" s="89">
        <v>0</v>
      </c>
      <c r="F23" s="90"/>
      <c r="G23" s="89">
        <v>380</v>
      </c>
      <c r="H23" s="91"/>
      <c r="N23" s="4"/>
      <c r="O23" s="4"/>
      <c r="P23" s="5"/>
      <c r="Q23" s="5"/>
      <c r="R23" s="5"/>
      <c r="S23" s="5"/>
    </row>
    <row r="24" spans="1:19" s="3" customFormat="1" ht="14.25" customHeight="1" x14ac:dyDescent="0.15">
      <c r="A24" s="97" t="s">
        <v>39</v>
      </c>
      <c r="B24" s="98"/>
      <c r="C24" s="99">
        <v>390</v>
      </c>
      <c r="D24" s="100"/>
      <c r="E24" s="101">
        <v>430</v>
      </c>
      <c r="F24" s="102"/>
      <c r="G24" s="101">
        <v>480</v>
      </c>
      <c r="H24" s="103"/>
      <c r="N24" s="5"/>
      <c r="O24" s="5"/>
      <c r="P24" s="5"/>
      <c r="Q24" s="5"/>
      <c r="R24" s="5"/>
      <c r="S24" s="5"/>
    </row>
    <row r="25" spans="1:19" s="3" customFormat="1" ht="14.25" customHeight="1" x14ac:dyDescent="0.15">
      <c r="A25" s="97" t="s">
        <v>41</v>
      </c>
      <c r="B25" s="98"/>
      <c r="C25" s="99">
        <v>650</v>
      </c>
      <c r="D25" s="100"/>
      <c r="E25" s="101">
        <v>430</v>
      </c>
      <c r="F25" s="102"/>
      <c r="G25" s="101">
        <v>880</v>
      </c>
      <c r="H25" s="103"/>
      <c r="N25" s="4" t="s">
        <v>25</v>
      </c>
      <c r="O25" s="4"/>
      <c r="P25" s="5"/>
      <c r="Q25" s="5"/>
      <c r="R25" s="5"/>
      <c r="S25" s="5"/>
    </row>
    <row r="26" spans="1:19" s="3" customFormat="1" ht="14.25" customHeight="1" x14ac:dyDescent="0.15">
      <c r="A26" s="97" t="s">
        <v>43</v>
      </c>
      <c r="B26" s="98"/>
      <c r="C26" s="99">
        <v>1360</v>
      </c>
      <c r="D26" s="100"/>
      <c r="E26" s="101">
        <v>430</v>
      </c>
      <c r="F26" s="102"/>
      <c r="G26" s="101">
        <v>880</v>
      </c>
      <c r="H26" s="103"/>
      <c r="N26" s="4" t="s">
        <v>26</v>
      </c>
      <c r="O26" s="4">
        <v>30</v>
      </c>
      <c r="P26" s="5"/>
      <c r="Q26" s="4" t="s">
        <v>73</v>
      </c>
      <c r="R26" s="4">
        <v>100</v>
      </c>
      <c r="S26" s="5"/>
    </row>
    <row r="27" spans="1:19" s="3" customFormat="1" ht="14.25" customHeight="1" thickBot="1" x14ac:dyDescent="0.2">
      <c r="A27" s="104" t="s">
        <v>44</v>
      </c>
      <c r="B27" s="105"/>
      <c r="C27" s="106">
        <v>1630</v>
      </c>
      <c r="D27" s="107"/>
      <c r="E27" s="108">
        <v>915</v>
      </c>
      <c r="F27" s="109"/>
      <c r="G27" s="108">
        <v>1231</v>
      </c>
      <c r="H27" s="110"/>
      <c r="K27" s="6"/>
      <c r="N27" s="4" t="s">
        <v>27</v>
      </c>
      <c r="O27" s="4">
        <v>246</v>
      </c>
      <c r="P27" s="5"/>
      <c r="Q27" s="4" t="s">
        <v>74</v>
      </c>
      <c r="R27" s="4">
        <v>100</v>
      </c>
      <c r="S27" s="5"/>
    </row>
    <row r="28" spans="1:19" s="3" customFormat="1" ht="13.5" customHeight="1" x14ac:dyDescent="0.15">
      <c r="A28" s="30"/>
      <c r="B28" s="30"/>
      <c r="C28" s="30"/>
      <c r="D28" s="30"/>
      <c r="E28" s="30"/>
      <c r="F28" s="30"/>
      <c r="G28" s="30"/>
      <c r="H28" s="30"/>
      <c r="N28" s="4" t="s">
        <v>28</v>
      </c>
      <c r="O28" s="4">
        <v>18</v>
      </c>
      <c r="P28" s="5"/>
      <c r="Q28" s="4" t="s">
        <v>75</v>
      </c>
      <c r="R28" s="4">
        <v>10</v>
      </c>
      <c r="S28" s="5"/>
    </row>
    <row r="29" spans="1:19" s="3" customFormat="1" ht="13.5" customHeight="1" thickBot="1" x14ac:dyDescent="0.2">
      <c r="A29" s="31" t="s">
        <v>45</v>
      </c>
      <c r="B29" s="31"/>
      <c r="C29" s="31"/>
      <c r="D29" s="31"/>
      <c r="E29" s="31"/>
      <c r="F29" s="31"/>
      <c r="G29" s="31"/>
      <c r="H29" s="31"/>
      <c r="N29" s="4" t="s">
        <v>30</v>
      </c>
      <c r="O29" s="4">
        <v>144</v>
      </c>
      <c r="P29" s="5"/>
      <c r="Q29" s="4"/>
      <c r="R29" s="4"/>
      <c r="S29" s="5"/>
    </row>
    <row r="30" spans="1:19" s="6" customFormat="1" ht="12.95" customHeight="1" x14ac:dyDescent="0.15">
      <c r="A30" s="111" t="s">
        <v>38</v>
      </c>
      <c r="B30" s="112"/>
      <c r="C30" s="113" t="s">
        <v>46</v>
      </c>
      <c r="D30" s="114"/>
      <c r="E30" s="114"/>
      <c r="F30" s="114"/>
      <c r="G30" s="114"/>
      <c r="H30" s="115"/>
      <c r="N30" s="4" t="s">
        <v>32</v>
      </c>
      <c r="O30" s="4">
        <v>680</v>
      </c>
      <c r="P30" s="5"/>
      <c r="Q30" s="5"/>
      <c r="R30" s="5"/>
      <c r="S30" s="5"/>
    </row>
    <row r="31" spans="1:19" s="6" customFormat="1" ht="12.95" customHeight="1" x14ac:dyDescent="0.15">
      <c r="A31" s="117" t="s">
        <v>39</v>
      </c>
      <c r="B31" s="118"/>
      <c r="C31" s="119" t="s">
        <v>47</v>
      </c>
      <c r="D31" s="120"/>
      <c r="E31" s="120"/>
      <c r="F31" s="120"/>
      <c r="G31" s="120"/>
      <c r="H31" s="121"/>
      <c r="N31" s="7" t="s">
        <v>37</v>
      </c>
      <c r="O31" s="7">
        <v>1280</v>
      </c>
      <c r="P31" s="13"/>
      <c r="Q31" s="13"/>
      <c r="R31" s="13"/>
      <c r="S31" s="13"/>
    </row>
    <row r="32" spans="1:19" s="3" customFormat="1" ht="12.95" customHeight="1" x14ac:dyDescent="0.15">
      <c r="A32" s="122" t="s">
        <v>41</v>
      </c>
      <c r="B32" s="123"/>
      <c r="C32" s="124" t="s">
        <v>48</v>
      </c>
      <c r="D32" s="125"/>
      <c r="E32" s="125"/>
      <c r="F32" s="125"/>
      <c r="G32" s="125"/>
      <c r="H32" s="126"/>
      <c r="N32" s="13"/>
      <c r="O32" s="13"/>
      <c r="P32" s="13"/>
      <c r="Q32" s="13"/>
      <c r="R32" s="13"/>
      <c r="S32" s="13"/>
    </row>
    <row r="33" spans="1:19" s="3" customFormat="1" ht="12.95" customHeight="1" x14ac:dyDescent="0.15">
      <c r="A33" s="122" t="s">
        <v>43</v>
      </c>
      <c r="B33" s="123"/>
      <c r="C33" s="124" t="s">
        <v>49</v>
      </c>
      <c r="D33" s="125"/>
      <c r="E33" s="125"/>
      <c r="F33" s="125"/>
      <c r="G33" s="125"/>
      <c r="H33" s="126"/>
      <c r="N33" s="127" t="s">
        <v>40</v>
      </c>
      <c r="O33" s="127"/>
      <c r="P33" s="127"/>
      <c r="Q33" s="5"/>
      <c r="R33" s="5"/>
      <c r="S33" s="5"/>
    </row>
    <row r="34" spans="1:19" s="3" customFormat="1" ht="12.95" customHeight="1" thickBot="1" x14ac:dyDescent="0.2">
      <c r="A34" s="128" t="s">
        <v>44</v>
      </c>
      <c r="B34" s="129"/>
      <c r="C34" s="130" t="s">
        <v>50</v>
      </c>
      <c r="D34" s="131"/>
      <c r="E34" s="131"/>
      <c r="F34" s="131"/>
      <c r="G34" s="131"/>
      <c r="H34" s="132"/>
      <c r="N34" s="4" t="s">
        <v>42</v>
      </c>
      <c r="O34" s="4">
        <v>1</v>
      </c>
      <c r="P34" s="4">
        <v>2</v>
      </c>
      <c r="Q34" s="4">
        <v>3</v>
      </c>
      <c r="R34" s="4">
        <v>4</v>
      </c>
      <c r="S34" s="4">
        <v>5</v>
      </c>
    </row>
    <row r="35" spans="1:19" s="3" customFormat="1" ht="12.95" customHeight="1" x14ac:dyDescent="0.15">
      <c r="A35" s="133" t="s">
        <v>51</v>
      </c>
      <c r="B35" s="133"/>
      <c r="C35" s="133"/>
      <c r="D35" s="133"/>
      <c r="E35" s="133"/>
      <c r="F35" s="133"/>
      <c r="G35" s="133"/>
      <c r="H35" s="133"/>
      <c r="N35" s="4"/>
      <c r="O35" s="4"/>
      <c r="P35" s="4"/>
      <c r="Q35" s="4"/>
      <c r="R35" s="4"/>
      <c r="S35" s="4"/>
    </row>
    <row r="36" spans="1:19" s="3" customFormat="1" ht="11.25" customHeight="1" x14ac:dyDescent="0.15">
      <c r="A36" s="134" t="s">
        <v>52</v>
      </c>
      <c r="B36" s="134"/>
      <c r="C36" s="134"/>
      <c r="D36" s="134"/>
      <c r="E36" s="134"/>
      <c r="F36" s="134"/>
      <c r="G36" s="134"/>
      <c r="H36" s="134"/>
      <c r="N36" s="4">
        <v>1</v>
      </c>
      <c r="O36" s="46">
        <f>ROUNDUP((O$7+SUM($O$13:$O$21)+ROUND((O$7+SUM($O$13:$O$21))*($O$3+$O$4+$O$5),0))*$O$2*MID($A6,1,1),0)*31+$C$15+228</f>
        <v>24021</v>
      </c>
      <c r="P36" s="46">
        <f>ROUNDUP((P$7+SUM($O$13:$O$21)+ROUND((P$7+SUM($O$13:$O$21))*($O$3+$O$4+$O$5),0))*$O$2*MID($A6,1,1),0)*31+$C$15+226</f>
        <v>26530</v>
      </c>
      <c r="Q36" s="46">
        <f>ROUNDUP((Q$7+SUM($O$13:$O$21)+ROUND((Q$7+SUM($O$13:$O$21))*($O$3+$O$4+$O$5),0))*$O$2*MID($A6,1,1),0)*31+$C$15+240</f>
        <v>29148</v>
      </c>
      <c r="R36" s="46">
        <f>ROUNDUP((R$7+SUM($O$13:$O$21)+ROUND((R$7+SUM($O$13:$O$21))*($O$3+$O$4+$O$5),0))*$O$2*MID($A6,1,1),0)*31+$C$15+238</f>
        <v>31657</v>
      </c>
      <c r="S36" s="46">
        <f>ROUNDUP((S$7+SUM($O$13:$O$21)+ROUND((S$7+SUM($O$13:$O$21))*($O$3+$O$4+$O$5),0))*$O$2*MID($A6,1,1),0)*31+$C$15+232</f>
        <v>34131</v>
      </c>
    </row>
    <row r="37" spans="1:19" s="3" customFormat="1" ht="19.5" x14ac:dyDescent="0.15">
      <c r="A37" s="30"/>
      <c r="B37" s="30"/>
      <c r="C37" s="30"/>
      <c r="D37" s="30"/>
      <c r="E37" s="30"/>
      <c r="F37" s="30"/>
      <c r="G37" s="30"/>
      <c r="H37" s="30"/>
      <c r="N37" s="4">
        <v>2</v>
      </c>
      <c r="O37" s="46">
        <f>ROUNDUP((O$7+SUM($O$13:$O$21)+ROUND((O$7+SUM($O$13:$O$21))*($O$3+$O$4+$O$5),0))*$O$2*MID($A7,1,1),0)*31+$C$16+487</f>
        <v>48041</v>
      </c>
      <c r="P37" s="46">
        <f>ROUNDUP((P$7+SUM($O$13:$O$21)+ROUND((P$7+SUM($O$13:$O$21))*($O$3+$O$4+$O$5),0))*$O$2*MID($A7,1,1),0)*31+$C$16+483</f>
        <v>53059</v>
      </c>
      <c r="Q37" s="46">
        <f>ROUNDUP((Q$7+SUM($O$13:$O$21)+ROUND((Q$7+SUM($O$13:$O$21))*($O$3+$O$4+$O$5),0))*$O$2*MID($A7,1,1),0)*31+$C$16+510</f>
        <v>58294</v>
      </c>
      <c r="R37" s="46">
        <f>ROUNDUP((R$7+SUM($O$13:$O$21)+ROUND((R$7+SUM($O$13:$O$21))*($O$3+$O$4+$O$5),0))*$O$2*MID($A7,1,1),0)*31+$C$16+475</f>
        <v>63312</v>
      </c>
      <c r="S37" s="46">
        <f>ROUNDUP((S$7+SUM($O$13:$O$21)+ROUND((S$7+SUM($O$13:$O$21))*($O$3+$O$4+$O$5),0))*$O$2*MID($A7,1,1),0)*31+$C$16+463</f>
        <v>68260</v>
      </c>
    </row>
    <row r="38" spans="1:19" s="3" customFormat="1" ht="14.25" customHeight="1" thickBot="1" x14ac:dyDescent="0.2">
      <c r="A38" s="116" t="s">
        <v>53</v>
      </c>
      <c r="B38" s="116"/>
      <c r="C38" s="116"/>
      <c r="D38" s="116"/>
      <c r="E38" s="116"/>
      <c r="F38" s="116"/>
      <c r="G38" s="116"/>
      <c r="H38" s="116"/>
      <c r="I38" s="6"/>
      <c r="N38" s="4">
        <v>3</v>
      </c>
      <c r="O38" s="46">
        <f>ROUNDUP((O$7+SUM($O$13:$O$21)+ROUND((O$7+SUM($O$13:$O$21))*($O$3+$O$4+$O$5),0))*$O$2*MID($A8,1,1),0)*31+$C$17+747</f>
        <v>72062</v>
      </c>
      <c r="P38" s="46">
        <f>ROUNDUP((P$7+SUM($O$13:$O$21)+ROUND((P$7+SUM($O$13:$O$21))*($O$3+$O$4+$O$5),0))*$O$2*MID($A8,1,1),0)*31+$C$17+740</f>
        <v>79588</v>
      </c>
      <c r="Q38" s="46">
        <f>ROUNDUP((Q$7+SUM($O$13:$O$21)+ROUND((Q$7+SUM($O$13:$O$21))*($O$3+$O$4+$O$5),0))*$O$2*MID($A8,1,1),0)*31+$C$17+751</f>
        <v>87442</v>
      </c>
      <c r="R38" s="46">
        <f>ROUNDUP((R$7+SUM($O$13:$O$21)+ROUND((R$7+SUM($O$13:$O$21))*($O$3+$O$4+$O$5),0))*$O$2*MID($A8,1,1),0)*31+$C$17+745</f>
        <v>94969</v>
      </c>
      <c r="S38" s="46">
        <f>ROUNDUP((S$7+SUM($O$13:$O$21)+ROUND((S$7+SUM($O$13:$O$21))*($O$3+$O$4+$O$5),0))*$O$2*MID($A8,1,1),0)*31+$C$17+696</f>
        <v>102391</v>
      </c>
    </row>
    <row r="39" spans="1:19" s="3" customFormat="1" ht="12.75" customHeight="1" thickBot="1" x14ac:dyDescent="0.2">
      <c r="A39" s="141"/>
      <c r="B39" s="144" t="s">
        <v>54</v>
      </c>
      <c r="C39" s="147" t="s">
        <v>55</v>
      </c>
      <c r="D39" s="150" t="s">
        <v>56</v>
      </c>
      <c r="E39" s="135" t="s">
        <v>57</v>
      </c>
      <c r="F39" s="136"/>
      <c r="G39" s="135" t="s">
        <v>58</v>
      </c>
      <c r="H39" s="136"/>
      <c r="I39" s="6"/>
      <c r="N39" s="5"/>
      <c r="O39" s="5"/>
      <c r="P39" s="5"/>
      <c r="Q39" s="5"/>
      <c r="R39" s="5"/>
      <c r="S39" s="5"/>
    </row>
    <row r="40" spans="1:19" s="3" customFormat="1" ht="12.75" customHeight="1" x14ac:dyDescent="0.15">
      <c r="A40" s="142"/>
      <c r="B40" s="145"/>
      <c r="C40" s="148"/>
      <c r="D40" s="151"/>
      <c r="E40" s="137" t="s">
        <v>59</v>
      </c>
      <c r="F40" s="139" t="s">
        <v>60</v>
      </c>
      <c r="G40" s="137" t="s">
        <v>59</v>
      </c>
      <c r="H40" s="139" t="s">
        <v>60</v>
      </c>
      <c r="I40" s="6"/>
      <c r="N40" s="5"/>
      <c r="O40" s="5"/>
      <c r="P40" s="5"/>
      <c r="Q40" s="5"/>
      <c r="R40" s="5"/>
      <c r="S40" s="5"/>
    </row>
    <row r="41" spans="1:19" s="3" customFormat="1" ht="12.75" customHeight="1" thickBot="1" x14ac:dyDescent="0.2">
      <c r="A41" s="143"/>
      <c r="B41" s="146"/>
      <c r="C41" s="149"/>
      <c r="D41" s="152"/>
      <c r="E41" s="138"/>
      <c r="F41" s="140"/>
      <c r="G41" s="138"/>
      <c r="H41" s="140"/>
      <c r="I41" s="6"/>
      <c r="N41" s="5"/>
      <c r="O41" s="5"/>
      <c r="P41" s="5"/>
      <c r="Q41" s="5"/>
      <c r="R41" s="5"/>
      <c r="S41" s="5"/>
    </row>
    <row r="42" spans="1:19" s="3" customFormat="1" ht="12.75" customHeight="1" x14ac:dyDescent="0.15">
      <c r="A42" s="153"/>
      <c r="B42" s="155" t="s">
        <v>61</v>
      </c>
      <c r="C42" s="32" t="s">
        <v>7</v>
      </c>
      <c r="D42" s="33">
        <f>O36</f>
        <v>24021</v>
      </c>
      <c r="E42" s="158">
        <v>77035</v>
      </c>
      <c r="F42" s="34">
        <f>$D42+E$42</f>
        <v>101056</v>
      </c>
      <c r="G42" s="159">
        <v>86831</v>
      </c>
      <c r="H42" s="34">
        <f>$D42+G$42</f>
        <v>110852</v>
      </c>
      <c r="N42" s="5"/>
      <c r="O42" s="5"/>
      <c r="P42" s="5"/>
      <c r="Q42" s="5"/>
      <c r="R42" s="5"/>
      <c r="S42" s="5"/>
    </row>
    <row r="43" spans="1:19" ht="12.75" customHeight="1" x14ac:dyDescent="0.15">
      <c r="A43" s="154"/>
      <c r="B43" s="156"/>
      <c r="C43" s="32" t="s">
        <v>8</v>
      </c>
      <c r="D43" s="33">
        <f>P36</f>
        <v>26530</v>
      </c>
      <c r="E43" s="159"/>
      <c r="F43" s="34">
        <f t="shared" ref="F43:F61" si="2">$D43+E$42</f>
        <v>103565</v>
      </c>
      <c r="G43" s="159"/>
      <c r="H43" s="34">
        <f t="shared" ref="H43:H61" si="3">$D43+G$42</f>
        <v>113361</v>
      </c>
      <c r="N43" s="5"/>
      <c r="O43" s="5"/>
      <c r="P43" s="5"/>
      <c r="Q43" s="5"/>
      <c r="R43" s="5"/>
      <c r="S43" s="5"/>
    </row>
    <row r="44" spans="1:19" ht="12.75" customHeight="1" x14ac:dyDescent="0.15">
      <c r="A44" s="154"/>
      <c r="B44" s="156"/>
      <c r="C44" s="32" t="s">
        <v>62</v>
      </c>
      <c r="D44" s="33">
        <f>Q36</f>
        <v>29148</v>
      </c>
      <c r="E44" s="159"/>
      <c r="F44" s="34">
        <f t="shared" si="2"/>
        <v>106183</v>
      </c>
      <c r="G44" s="159"/>
      <c r="H44" s="34">
        <f t="shared" si="3"/>
        <v>115979</v>
      </c>
    </row>
    <row r="45" spans="1:19" ht="12.75" customHeight="1" x14ac:dyDescent="0.15">
      <c r="A45" s="154"/>
      <c r="B45" s="156"/>
      <c r="C45" s="32" t="s">
        <v>63</v>
      </c>
      <c r="D45" s="33">
        <f>R36</f>
        <v>31657</v>
      </c>
      <c r="E45" s="159"/>
      <c r="F45" s="34">
        <f t="shared" si="2"/>
        <v>108692</v>
      </c>
      <c r="G45" s="159"/>
      <c r="H45" s="34">
        <f t="shared" si="3"/>
        <v>118488</v>
      </c>
    </row>
    <row r="46" spans="1:19" ht="12.75" customHeight="1" thickBot="1" x14ac:dyDescent="0.2">
      <c r="A46" s="154"/>
      <c r="B46" s="157"/>
      <c r="C46" s="35" t="s">
        <v>64</v>
      </c>
      <c r="D46" s="36">
        <f>S36</f>
        <v>34131</v>
      </c>
      <c r="E46" s="160"/>
      <c r="F46" s="37">
        <f>$D46+E$42</f>
        <v>111166</v>
      </c>
      <c r="G46" s="160"/>
      <c r="H46" s="37">
        <f t="shared" si="3"/>
        <v>120962</v>
      </c>
    </row>
    <row r="47" spans="1:19" ht="11.25" customHeight="1" x14ac:dyDescent="0.15">
      <c r="A47" s="161"/>
      <c r="B47" s="162" t="s">
        <v>72</v>
      </c>
      <c r="C47" s="165" t="s">
        <v>62</v>
      </c>
      <c r="D47" s="168">
        <f>Q36</f>
        <v>29148</v>
      </c>
      <c r="E47" s="171">
        <v>78895</v>
      </c>
      <c r="F47" s="168">
        <f>$D44+E$47</f>
        <v>108043</v>
      </c>
      <c r="G47" s="171">
        <v>88691</v>
      </c>
      <c r="H47" s="168">
        <f>$D44+G47</f>
        <v>117839</v>
      </c>
    </row>
    <row r="48" spans="1:19" ht="12" customHeight="1" x14ac:dyDescent="0.15">
      <c r="A48" s="161"/>
      <c r="B48" s="163"/>
      <c r="C48" s="166"/>
      <c r="D48" s="169"/>
      <c r="E48" s="172"/>
      <c r="F48" s="169"/>
      <c r="G48" s="172"/>
      <c r="H48" s="169"/>
    </row>
    <row r="49" spans="1:14" ht="12" customHeight="1" x14ac:dyDescent="0.15">
      <c r="A49" s="161"/>
      <c r="B49" s="163"/>
      <c r="C49" s="166"/>
      <c r="D49" s="169"/>
      <c r="E49" s="172"/>
      <c r="F49" s="169"/>
      <c r="G49" s="172"/>
      <c r="H49" s="169"/>
    </row>
    <row r="50" spans="1:14" ht="12.95" customHeight="1" x14ac:dyDescent="0.15">
      <c r="A50" s="161"/>
      <c r="B50" s="163"/>
      <c r="C50" s="166"/>
      <c r="D50" s="169"/>
      <c r="E50" s="172"/>
      <c r="F50" s="169"/>
      <c r="G50" s="172"/>
      <c r="H50" s="169"/>
    </row>
    <row r="51" spans="1:14" ht="12.95" customHeight="1" thickBot="1" x14ac:dyDescent="0.2">
      <c r="A51" s="161"/>
      <c r="B51" s="164"/>
      <c r="C51" s="167"/>
      <c r="D51" s="170"/>
      <c r="E51" s="173"/>
      <c r="F51" s="170"/>
      <c r="G51" s="173"/>
      <c r="H51" s="170"/>
    </row>
    <row r="52" spans="1:14" ht="12.95" customHeight="1" x14ac:dyDescent="0.15">
      <c r="A52" s="154"/>
      <c r="B52" s="156" t="s">
        <v>65</v>
      </c>
      <c r="C52" s="38" t="s">
        <v>7</v>
      </c>
      <c r="D52" s="39">
        <f>O37</f>
        <v>48041</v>
      </c>
      <c r="E52" s="174">
        <v>77035</v>
      </c>
      <c r="F52" s="40">
        <f t="shared" si="2"/>
        <v>125076</v>
      </c>
      <c r="G52" s="174">
        <v>86831</v>
      </c>
      <c r="H52" s="40">
        <f t="shared" si="3"/>
        <v>134872</v>
      </c>
      <c r="N52" s="14"/>
    </row>
    <row r="53" spans="1:14" ht="12.95" customHeight="1" x14ac:dyDescent="0.15">
      <c r="A53" s="154"/>
      <c r="B53" s="156"/>
      <c r="C53" s="32" t="s">
        <v>8</v>
      </c>
      <c r="D53" s="33">
        <f>P37</f>
        <v>53059</v>
      </c>
      <c r="E53" s="174"/>
      <c r="F53" s="34">
        <f t="shared" si="2"/>
        <v>130094</v>
      </c>
      <c r="G53" s="174"/>
      <c r="H53" s="34">
        <f t="shared" si="3"/>
        <v>139890</v>
      </c>
      <c r="N53" s="14"/>
    </row>
    <row r="54" spans="1:14" ht="12.95" customHeight="1" x14ac:dyDescent="0.15">
      <c r="A54" s="154"/>
      <c r="B54" s="156"/>
      <c r="C54" s="32" t="s">
        <v>62</v>
      </c>
      <c r="D54" s="33">
        <f>Q37</f>
        <v>58294</v>
      </c>
      <c r="E54" s="174"/>
      <c r="F54" s="34">
        <f t="shared" si="2"/>
        <v>135329</v>
      </c>
      <c r="G54" s="174"/>
      <c r="H54" s="34">
        <f t="shared" si="3"/>
        <v>145125</v>
      </c>
      <c r="N54" s="14"/>
    </row>
    <row r="55" spans="1:14" ht="12.95" customHeight="1" x14ac:dyDescent="0.15">
      <c r="A55" s="154"/>
      <c r="B55" s="156"/>
      <c r="C55" s="32" t="s">
        <v>63</v>
      </c>
      <c r="D55" s="33">
        <f>R37</f>
        <v>63312</v>
      </c>
      <c r="E55" s="174"/>
      <c r="F55" s="34">
        <f t="shared" si="2"/>
        <v>140347</v>
      </c>
      <c r="G55" s="174"/>
      <c r="H55" s="34">
        <f t="shared" si="3"/>
        <v>150143</v>
      </c>
      <c r="N55" s="14"/>
    </row>
    <row r="56" spans="1:14" ht="12.95" customHeight="1" thickBot="1" x14ac:dyDescent="0.2">
      <c r="A56" s="154"/>
      <c r="B56" s="157"/>
      <c r="C56" s="35" t="s">
        <v>64</v>
      </c>
      <c r="D56" s="36">
        <f>S37</f>
        <v>68260</v>
      </c>
      <c r="E56" s="175"/>
      <c r="F56" s="41">
        <f t="shared" si="2"/>
        <v>145295</v>
      </c>
      <c r="G56" s="175"/>
      <c r="H56" s="41">
        <f t="shared" si="3"/>
        <v>155091</v>
      </c>
      <c r="N56" s="14"/>
    </row>
    <row r="57" spans="1:14" ht="12.95" customHeight="1" x14ac:dyDescent="0.15">
      <c r="A57" s="176"/>
      <c r="B57" s="178" t="s">
        <v>66</v>
      </c>
      <c r="C57" s="32" t="s">
        <v>7</v>
      </c>
      <c r="D57" s="33">
        <f>O38</f>
        <v>72062</v>
      </c>
      <c r="E57" s="179">
        <v>77035</v>
      </c>
      <c r="F57" s="40">
        <f t="shared" si="2"/>
        <v>149097</v>
      </c>
      <c r="G57" s="179">
        <v>86831</v>
      </c>
      <c r="H57" s="42">
        <f t="shared" si="3"/>
        <v>158893</v>
      </c>
      <c r="N57" s="14"/>
    </row>
    <row r="58" spans="1:14" ht="12.95" customHeight="1" x14ac:dyDescent="0.15">
      <c r="A58" s="176"/>
      <c r="B58" s="156"/>
      <c r="C58" s="32" t="s">
        <v>8</v>
      </c>
      <c r="D58" s="33">
        <f>P38</f>
        <v>79588</v>
      </c>
      <c r="E58" s="174"/>
      <c r="F58" s="34">
        <f t="shared" si="2"/>
        <v>156623</v>
      </c>
      <c r="G58" s="174"/>
      <c r="H58" s="34">
        <f t="shared" si="3"/>
        <v>166419</v>
      </c>
      <c r="N58" s="14"/>
    </row>
    <row r="59" spans="1:14" ht="12.95" customHeight="1" x14ac:dyDescent="0.15">
      <c r="A59" s="176"/>
      <c r="B59" s="156"/>
      <c r="C59" s="32" t="s">
        <v>62</v>
      </c>
      <c r="D59" s="33">
        <f>Q38</f>
        <v>87442</v>
      </c>
      <c r="E59" s="174"/>
      <c r="F59" s="34">
        <f t="shared" si="2"/>
        <v>164477</v>
      </c>
      <c r="G59" s="174"/>
      <c r="H59" s="34">
        <f t="shared" si="3"/>
        <v>174273</v>
      </c>
      <c r="N59" s="14"/>
    </row>
    <row r="60" spans="1:14" ht="12.95" customHeight="1" x14ac:dyDescent="0.15">
      <c r="A60" s="176"/>
      <c r="B60" s="156"/>
      <c r="C60" s="32" t="s">
        <v>63</v>
      </c>
      <c r="D60" s="33">
        <f>R38</f>
        <v>94969</v>
      </c>
      <c r="E60" s="174"/>
      <c r="F60" s="34">
        <f t="shared" si="2"/>
        <v>172004</v>
      </c>
      <c r="G60" s="174"/>
      <c r="H60" s="34">
        <f t="shared" si="3"/>
        <v>181800</v>
      </c>
      <c r="N60" s="14"/>
    </row>
    <row r="61" spans="1:14" ht="12.95" customHeight="1" thickBot="1" x14ac:dyDescent="0.2">
      <c r="A61" s="177"/>
      <c r="B61" s="157"/>
      <c r="C61" s="35" t="s">
        <v>64</v>
      </c>
      <c r="D61" s="36">
        <f>S38</f>
        <v>102391</v>
      </c>
      <c r="E61" s="175"/>
      <c r="F61" s="34">
        <f t="shared" si="2"/>
        <v>179426</v>
      </c>
      <c r="G61" s="175"/>
      <c r="H61" s="34">
        <f t="shared" si="3"/>
        <v>189222</v>
      </c>
      <c r="N61" s="14"/>
    </row>
    <row r="62" spans="1:14" ht="12.95" customHeight="1" x14ac:dyDescent="0.15">
      <c r="A62" s="180"/>
      <c r="B62" s="181"/>
      <c r="C62" s="181"/>
      <c r="D62" s="181"/>
      <c r="E62" s="181"/>
      <c r="F62" s="181"/>
      <c r="G62" s="181"/>
      <c r="H62" s="181"/>
      <c r="N62" s="14"/>
    </row>
    <row r="63" spans="1:14" ht="12.95" customHeight="1" x14ac:dyDescent="0.15">
      <c r="N63" s="14"/>
    </row>
    <row r="64" spans="1:14" ht="12.95" customHeight="1" x14ac:dyDescent="0.15">
      <c r="N64" s="14"/>
    </row>
    <row r="65" spans="14:14" ht="12.95" customHeight="1" x14ac:dyDescent="0.15">
      <c r="N65" s="14"/>
    </row>
    <row r="66" spans="14:14" ht="12.95" customHeight="1" x14ac:dyDescent="0.15">
      <c r="N66" s="14"/>
    </row>
    <row r="67" spans="14:14" ht="12.95" customHeight="1" x14ac:dyDescent="0.15">
      <c r="N67" s="14"/>
    </row>
    <row r="68" spans="14:14" ht="12.95" customHeight="1" x14ac:dyDescent="0.15"/>
    <row r="69" spans="14:14" ht="12.95" customHeight="1" x14ac:dyDescent="0.15"/>
    <row r="70" spans="14:14" ht="10.5" customHeight="1" x14ac:dyDescent="0.15"/>
    <row r="71" spans="14:14" ht="15.95" customHeight="1" x14ac:dyDescent="0.15"/>
    <row r="72" spans="14:14" ht="11.25" customHeight="1" x14ac:dyDescent="0.15"/>
    <row r="73" spans="14:14" ht="16.5" customHeight="1" x14ac:dyDescent="0.15"/>
    <row r="74" spans="14:14" x14ac:dyDescent="0.15"/>
    <row r="75" spans="14:14" ht="15" customHeight="1" x14ac:dyDescent="0.15"/>
    <row r="76" spans="14:14" ht="15" customHeight="1" x14ac:dyDescent="0.15"/>
    <row r="77" spans="14:14" ht="15" customHeight="1" x14ac:dyDescent="0.15"/>
    <row r="78" spans="14:14" ht="15" customHeight="1" x14ac:dyDescent="0.15"/>
    <row r="79" spans="14:14" ht="15" customHeight="1" x14ac:dyDescent="0.15"/>
    <row r="80" spans="14:14" ht="15" customHeight="1" x14ac:dyDescent="0.15"/>
    <row r="81" ht="15" customHeight="1" x14ac:dyDescent="0.15"/>
    <row r="82" ht="15" customHeight="1" x14ac:dyDescent="0.15"/>
    <row r="83" ht="15" customHeight="1" x14ac:dyDescent="0.15"/>
  </sheetData>
  <mergeCells count="97">
    <mergeCell ref="A13:H13"/>
    <mergeCell ref="A7:C7"/>
    <mergeCell ref="A8:C8"/>
    <mergeCell ref="A9:H9"/>
    <mergeCell ref="A10:H11"/>
    <mergeCell ref="A12:H12"/>
    <mergeCell ref="A1:H1"/>
    <mergeCell ref="G2:H2"/>
    <mergeCell ref="A4:H4"/>
    <mergeCell ref="A5:C5"/>
    <mergeCell ref="A6:C6"/>
    <mergeCell ref="A17:B17"/>
    <mergeCell ref="C17:D17"/>
    <mergeCell ref="E17:F17"/>
    <mergeCell ref="G17:H17"/>
    <mergeCell ref="A14:B14"/>
    <mergeCell ref="C14:D14"/>
    <mergeCell ref="E14:F14"/>
    <mergeCell ref="G14:H14"/>
    <mergeCell ref="A15:B15"/>
    <mergeCell ref="C15:D15"/>
    <mergeCell ref="E15:F15"/>
    <mergeCell ref="G15:H15"/>
    <mergeCell ref="A16:B16"/>
    <mergeCell ref="C16:D16"/>
    <mergeCell ref="E16:F16"/>
    <mergeCell ref="G16:H16"/>
    <mergeCell ref="A21:H21"/>
    <mergeCell ref="A23:B23"/>
    <mergeCell ref="C23:D23"/>
    <mergeCell ref="E23:F23"/>
    <mergeCell ref="G23:H23"/>
    <mergeCell ref="A22:B22"/>
    <mergeCell ref="C22:D22"/>
    <mergeCell ref="E22:F22"/>
    <mergeCell ref="G22:H22"/>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30:B30"/>
    <mergeCell ref="C30:H30"/>
    <mergeCell ref="A38:H38"/>
    <mergeCell ref="A31:B31"/>
    <mergeCell ref="C31:H31"/>
    <mergeCell ref="A32:B32"/>
    <mergeCell ref="C32:H32"/>
    <mergeCell ref="A33:B33"/>
    <mergeCell ref="C33:H33"/>
    <mergeCell ref="N33:P33"/>
    <mergeCell ref="A34:B34"/>
    <mergeCell ref="C34:H34"/>
    <mergeCell ref="A35:H35"/>
    <mergeCell ref="A36:H36"/>
    <mergeCell ref="G39:H39"/>
    <mergeCell ref="E40:E41"/>
    <mergeCell ref="F40:F41"/>
    <mergeCell ref="G40:G41"/>
    <mergeCell ref="H40:H41"/>
    <mergeCell ref="A39:A41"/>
    <mergeCell ref="B39:B41"/>
    <mergeCell ref="C39:C41"/>
    <mergeCell ref="D39:D41"/>
    <mergeCell ref="E39:F39"/>
    <mergeCell ref="A42:A46"/>
    <mergeCell ref="B42:B46"/>
    <mergeCell ref="E42:E46"/>
    <mergeCell ref="G42:G46"/>
    <mergeCell ref="A47:A51"/>
    <mergeCell ref="B47:B51"/>
    <mergeCell ref="C47:C51"/>
    <mergeCell ref="D47:D51"/>
    <mergeCell ref="E47:E51"/>
    <mergeCell ref="F47:F51"/>
    <mergeCell ref="G47:G51"/>
    <mergeCell ref="H47:H51"/>
    <mergeCell ref="A52:A56"/>
    <mergeCell ref="B52:B56"/>
    <mergeCell ref="E52:E56"/>
    <mergeCell ref="G52:G56"/>
    <mergeCell ref="A57:A61"/>
    <mergeCell ref="B57:B61"/>
    <mergeCell ref="E57:E61"/>
    <mergeCell ref="G57:G61"/>
    <mergeCell ref="A62:H62"/>
  </mergeCells>
  <phoneticPr fontId="2"/>
  <printOptions horizontalCentered="1" verticalCentered="1"/>
  <pageMargins left="0.23622047244094491" right="3.937007874015748E-2" top="0.15748031496062992" bottom="0.15748031496062992" header="0.11811023622047245"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料金表(基準) </vt:lpstr>
      <vt:lpstr>'料金表(基準)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tok02010</dc:creator>
  <cp:lastModifiedBy>tok02030</cp:lastModifiedBy>
  <cp:lastPrinted>2023-10-15T00:51:11Z</cp:lastPrinted>
  <dcterms:created xsi:type="dcterms:W3CDTF">2022-09-09T00:57:15Z</dcterms:created>
  <dcterms:modified xsi:type="dcterms:W3CDTF">2024-07-30T01:14:52Z</dcterms:modified>
</cp:coreProperties>
</file>